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ogramática\"/>
    </mc:Choice>
  </mc:AlternateContent>
  <xr:revisionPtr revIDLastSave="0" documentId="13_ncr:1_{72D2EB4C-D533-4B5B-B858-D51B03A2DF7F}" xr6:coauthVersionLast="46" xr6:coauthVersionMax="46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Hoja1!$B$1:$K$198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4" i="1" l="1"/>
  <c r="K194" i="1" s="1"/>
  <c r="K193" i="1" s="1"/>
  <c r="J193" i="1"/>
  <c r="I193" i="1"/>
  <c r="G193" i="1"/>
  <c r="F193" i="1"/>
  <c r="K190" i="1"/>
  <c r="K188" i="1" s="1"/>
  <c r="H190" i="1"/>
  <c r="H189" i="1"/>
  <c r="K189" i="1" s="1"/>
  <c r="J188" i="1"/>
  <c r="I188" i="1"/>
  <c r="H188" i="1"/>
  <c r="G188" i="1"/>
  <c r="F188" i="1"/>
  <c r="F185" i="1" s="1"/>
  <c r="H187" i="1"/>
  <c r="K187" i="1" s="1"/>
  <c r="K186" i="1"/>
  <c r="J186" i="1"/>
  <c r="I186" i="1"/>
  <c r="H186" i="1"/>
  <c r="G186" i="1"/>
  <c r="F186" i="1"/>
  <c r="J185" i="1"/>
  <c r="I185" i="1"/>
  <c r="H185" i="1"/>
  <c r="K184" i="1"/>
  <c r="K183" i="1" s="1"/>
  <c r="H184" i="1"/>
  <c r="J183" i="1"/>
  <c r="I183" i="1"/>
  <c r="H183" i="1"/>
  <c r="G183" i="1"/>
  <c r="F183" i="1"/>
  <c r="H182" i="1"/>
  <c r="K182" i="1" s="1"/>
  <c r="K181" i="1" s="1"/>
  <c r="J181" i="1"/>
  <c r="I181" i="1"/>
  <c r="G181" i="1"/>
  <c r="F181" i="1"/>
  <c r="H180" i="1"/>
  <c r="K180" i="1" s="1"/>
  <c r="H179" i="1"/>
  <c r="K179" i="1" s="1"/>
  <c r="K178" i="1" s="1"/>
  <c r="J178" i="1"/>
  <c r="I178" i="1"/>
  <c r="H178" i="1"/>
  <c r="G178" i="1"/>
  <c r="G177" i="1" s="1"/>
  <c r="F178" i="1"/>
  <c r="J177" i="1"/>
  <c r="I177" i="1"/>
  <c r="I176" i="1" s="1"/>
  <c r="F177" i="1"/>
  <c r="J176" i="1"/>
  <c r="G176" i="1"/>
  <c r="F176" i="1"/>
  <c r="H174" i="1"/>
  <c r="K174" i="1" s="1"/>
  <c r="K173" i="1" s="1"/>
  <c r="J173" i="1"/>
  <c r="I173" i="1"/>
  <c r="H173" i="1"/>
  <c r="G173" i="1"/>
  <c r="F173" i="1"/>
  <c r="H172" i="1"/>
  <c r="K172" i="1" s="1"/>
  <c r="K171" i="1"/>
  <c r="H171" i="1"/>
  <c r="H170" i="1"/>
  <c r="K170" i="1" s="1"/>
  <c r="H169" i="1"/>
  <c r="K169" i="1" s="1"/>
  <c r="K168" i="1" s="1"/>
  <c r="K167" i="1" s="1"/>
  <c r="J168" i="1"/>
  <c r="I168" i="1"/>
  <c r="I167" i="1" s="1"/>
  <c r="G168" i="1"/>
  <c r="F168" i="1"/>
  <c r="J167" i="1"/>
  <c r="G167" i="1"/>
  <c r="F167" i="1"/>
  <c r="H166" i="1"/>
  <c r="K166" i="1" s="1"/>
  <c r="K165" i="1"/>
  <c r="K164" i="1" s="1"/>
  <c r="H165" i="1"/>
  <c r="J164" i="1"/>
  <c r="I164" i="1"/>
  <c r="H164" i="1"/>
  <c r="G164" i="1"/>
  <c r="F164" i="1"/>
  <c r="H163" i="1"/>
  <c r="K163" i="1" s="1"/>
  <c r="H162" i="1"/>
  <c r="K162" i="1" s="1"/>
  <c r="H161" i="1"/>
  <c r="K161" i="1" s="1"/>
  <c r="H160" i="1"/>
  <c r="K160" i="1" s="1"/>
  <c r="H159" i="1"/>
  <c r="K159" i="1" s="1"/>
  <c r="K157" i="1" s="1"/>
  <c r="H158" i="1"/>
  <c r="K158" i="1" s="1"/>
  <c r="J157" i="1"/>
  <c r="I157" i="1"/>
  <c r="G157" i="1"/>
  <c r="F157" i="1"/>
  <c r="H156" i="1"/>
  <c r="K156" i="1" s="1"/>
  <c r="H155" i="1"/>
  <c r="K155" i="1" s="1"/>
  <c r="H154" i="1"/>
  <c r="K154" i="1" s="1"/>
  <c r="H153" i="1"/>
  <c r="K153" i="1" s="1"/>
  <c r="H152" i="1"/>
  <c r="K152" i="1" s="1"/>
  <c r="H151" i="1"/>
  <c r="K151" i="1" s="1"/>
  <c r="K149" i="1" s="1"/>
  <c r="H150" i="1"/>
  <c r="K150" i="1" s="1"/>
  <c r="J149" i="1"/>
  <c r="I149" i="1"/>
  <c r="G149" i="1"/>
  <c r="F149" i="1"/>
  <c r="H148" i="1"/>
  <c r="K148" i="1" s="1"/>
  <c r="H147" i="1"/>
  <c r="K147" i="1" s="1"/>
  <c r="H146" i="1"/>
  <c r="K146" i="1" s="1"/>
  <c r="H145" i="1"/>
  <c r="K145" i="1" s="1"/>
  <c r="H144" i="1"/>
  <c r="K144" i="1" s="1"/>
  <c r="K143" i="1"/>
  <c r="H143" i="1"/>
  <c r="H142" i="1"/>
  <c r="K142" i="1" s="1"/>
  <c r="K141" i="1"/>
  <c r="H141" i="1"/>
  <c r="H140" i="1"/>
  <c r="K140" i="1" s="1"/>
  <c r="H139" i="1"/>
  <c r="K139" i="1" s="1"/>
  <c r="H138" i="1"/>
  <c r="K138" i="1" s="1"/>
  <c r="H137" i="1"/>
  <c r="K137" i="1" s="1"/>
  <c r="J136" i="1"/>
  <c r="I136" i="1"/>
  <c r="G136" i="1"/>
  <c r="F136" i="1"/>
  <c r="H135" i="1"/>
  <c r="K135" i="1" s="1"/>
  <c r="K134" i="1" s="1"/>
  <c r="J134" i="1"/>
  <c r="I134" i="1"/>
  <c r="H134" i="1"/>
  <c r="G134" i="1"/>
  <c r="F134" i="1"/>
  <c r="K133" i="1"/>
  <c r="K131" i="1" s="1"/>
  <c r="H133" i="1"/>
  <c r="H132" i="1"/>
  <c r="K132" i="1" s="1"/>
  <c r="J131" i="1"/>
  <c r="I131" i="1"/>
  <c r="H131" i="1"/>
  <c r="G131" i="1"/>
  <c r="F131" i="1"/>
  <c r="H130" i="1"/>
  <c r="K130" i="1" s="1"/>
  <c r="H129" i="1"/>
  <c r="K129" i="1" s="1"/>
  <c r="H128" i="1"/>
  <c r="K128" i="1" s="1"/>
  <c r="K127" i="1" s="1"/>
  <c r="J127" i="1"/>
  <c r="I127" i="1"/>
  <c r="H127" i="1"/>
  <c r="G127" i="1"/>
  <c r="F127" i="1"/>
  <c r="H126" i="1"/>
  <c r="K126" i="1" s="1"/>
  <c r="K125" i="1"/>
  <c r="K124" i="1" s="1"/>
  <c r="H125" i="1"/>
  <c r="J124" i="1"/>
  <c r="I124" i="1"/>
  <c r="H124" i="1"/>
  <c r="G124" i="1"/>
  <c r="F124" i="1"/>
  <c r="H123" i="1"/>
  <c r="K123" i="1" s="1"/>
  <c r="H122" i="1"/>
  <c r="K122" i="1" s="1"/>
  <c r="H121" i="1"/>
  <c r="K121" i="1" s="1"/>
  <c r="H120" i="1"/>
  <c r="K120" i="1" s="1"/>
  <c r="H119" i="1"/>
  <c r="K119" i="1" s="1"/>
  <c r="J118" i="1"/>
  <c r="I118" i="1"/>
  <c r="I112" i="1" s="1"/>
  <c r="G118" i="1"/>
  <c r="F118" i="1"/>
  <c r="K117" i="1"/>
  <c r="K115" i="1" s="1"/>
  <c r="H117" i="1"/>
  <c r="H116" i="1"/>
  <c r="K116" i="1" s="1"/>
  <c r="J115" i="1"/>
  <c r="I115" i="1"/>
  <c r="H115" i="1"/>
  <c r="G115" i="1"/>
  <c r="F115" i="1"/>
  <c r="F112" i="1" s="1"/>
  <c r="H114" i="1"/>
  <c r="K114" i="1" s="1"/>
  <c r="K113" i="1"/>
  <c r="J113" i="1"/>
  <c r="I113" i="1"/>
  <c r="H113" i="1"/>
  <c r="G113" i="1"/>
  <c r="F113" i="1"/>
  <c r="J112" i="1"/>
  <c r="K111" i="1"/>
  <c r="H111" i="1"/>
  <c r="H110" i="1"/>
  <c r="K110" i="1" s="1"/>
  <c r="H109" i="1"/>
  <c r="K109" i="1" s="1"/>
  <c r="H108" i="1"/>
  <c r="K108" i="1" s="1"/>
  <c r="H107" i="1"/>
  <c r="K107" i="1" s="1"/>
  <c r="H106" i="1"/>
  <c r="K106" i="1" s="1"/>
  <c r="H105" i="1"/>
  <c r="K105" i="1" s="1"/>
  <c r="H104" i="1"/>
  <c r="K104" i="1" s="1"/>
  <c r="J103" i="1"/>
  <c r="I103" i="1"/>
  <c r="G103" i="1"/>
  <c r="G102" i="1" s="1"/>
  <c r="F103" i="1"/>
  <c r="J102" i="1"/>
  <c r="I102" i="1"/>
  <c r="F102" i="1"/>
  <c r="H99" i="1"/>
  <c r="K99" i="1" s="1"/>
  <c r="H98" i="1"/>
  <c r="K98" i="1" s="1"/>
  <c r="H97" i="1"/>
  <c r="K97" i="1" s="1"/>
  <c r="H96" i="1"/>
  <c r="K96" i="1" s="1"/>
  <c r="K95" i="1"/>
  <c r="H95" i="1"/>
  <c r="J94" i="1"/>
  <c r="I94" i="1"/>
  <c r="H94" i="1"/>
  <c r="G94" i="1"/>
  <c r="F94" i="1"/>
  <c r="H93" i="1"/>
  <c r="H92" i="1" s="1"/>
  <c r="J92" i="1"/>
  <c r="I92" i="1"/>
  <c r="G92" i="1"/>
  <c r="F92" i="1"/>
  <c r="H91" i="1"/>
  <c r="K91" i="1" s="1"/>
  <c r="H90" i="1"/>
  <c r="K90" i="1" s="1"/>
  <c r="K89" i="1" s="1"/>
  <c r="J89" i="1"/>
  <c r="I89" i="1"/>
  <c r="G89" i="1"/>
  <c r="F89" i="1"/>
  <c r="H88" i="1"/>
  <c r="K88" i="1" s="1"/>
  <c r="K87" i="1"/>
  <c r="K86" i="1" s="1"/>
  <c r="H87" i="1"/>
  <c r="J86" i="1"/>
  <c r="I86" i="1"/>
  <c r="I85" i="1" s="1"/>
  <c r="H86" i="1"/>
  <c r="G86" i="1"/>
  <c r="F86" i="1"/>
  <c r="J85" i="1"/>
  <c r="G85" i="1"/>
  <c r="F85" i="1"/>
  <c r="H84" i="1"/>
  <c r="K84" i="1" s="1"/>
  <c r="H83" i="1"/>
  <c r="K83" i="1" s="1"/>
  <c r="H82" i="1"/>
  <c r="K82" i="1" s="1"/>
  <c r="K81" i="1"/>
  <c r="K80" i="1" s="1"/>
  <c r="H81" i="1"/>
  <c r="J80" i="1"/>
  <c r="I80" i="1"/>
  <c r="H80" i="1"/>
  <c r="G80" i="1"/>
  <c r="F80" i="1"/>
  <c r="H79" i="1"/>
  <c r="H78" i="1" s="1"/>
  <c r="J78" i="1"/>
  <c r="I78" i="1"/>
  <c r="G78" i="1"/>
  <c r="F78" i="1"/>
  <c r="H77" i="1"/>
  <c r="K77" i="1" s="1"/>
  <c r="K76" i="1" s="1"/>
  <c r="J76" i="1"/>
  <c r="I76" i="1"/>
  <c r="G76" i="1"/>
  <c r="F76" i="1"/>
  <c r="H75" i="1"/>
  <c r="K75" i="1" s="1"/>
  <c r="K73" i="1" s="1"/>
  <c r="H74" i="1"/>
  <c r="K74" i="1" s="1"/>
  <c r="J73" i="1"/>
  <c r="I73" i="1"/>
  <c r="H73" i="1"/>
  <c r="G73" i="1"/>
  <c r="F73" i="1"/>
  <c r="H72" i="1"/>
  <c r="K72" i="1" s="1"/>
  <c r="H71" i="1"/>
  <c r="K71" i="1" s="1"/>
  <c r="H70" i="1"/>
  <c r="K70" i="1" s="1"/>
  <c r="H69" i="1"/>
  <c r="K69" i="1" s="1"/>
  <c r="H68" i="1"/>
  <c r="K68" i="1" s="1"/>
  <c r="H67" i="1"/>
  <c r="K67" i="1" s="1"/>
  <c r="H66" i="1"/>
  <c r="K66" i="1" s="1"/>
  <c r="K65" i="1"/>
  <c r="H65" i="1"/>
  <c r="H64" i="1"/>
  <c r="K64" i="1" s="1"/>
  <c r="H63" i="1"/>
  <c r="K63" i="1" s="1"/>
  <c r="H62" i="1"/>
  <c r="K62" i="1" s="1"/>
  <c r="H61" i="1"/>
  <c r="K61" i="1" s="1"/>
  <c r="J60" i="1"/>
  <c r="I60" i="1"/>
  <c r="G60" i="1"/>
  <c r="F60" i="1"/>
  <c r="H59" i="1"/>
  <c r="K59" i="1" s="1"/>
  <c r="K57" i="1" s="1"/>
  <c r="H58" i="1"/>
  <c r="K58" i="1" s="1"/>
  <c r="J57" i="1"/>
  <c r="I57" i="1"/>
  <c r="H57" i="1"/>
  <c r="G57" i="1"/>
  <c r="F57" i="1"/>
  <c r="H56" i="1"/>
  <c r="K56" i="1" s="1"/>
  <c r="H55" i="1"/>
  <c r="K55" i="1" s="1"/>
  <c r="H54" i="1"/>
  <c r="K54" i="1" s="1"/>
  <c r="H53" i="1"/>
  <c r="K53" i="1" s="1"/>
  <c r="J52" i="1"/>
  <c r="I52" i="1"/>
  <c r="G52" i="1"/>
  <c r="F52" i="1"/>
  <c r="H51" i="1"/>
  <c r="K51" i="1" s="1"/>
  <c r="H50" i="1"/>
  <c r="K50" i="1" s="1"/>
  <c r="K49" i="1"/>
  <c r="K47" i="1" s="1"/>
  <c r="H49" i="1"/>
  <c r="H48" i="1"/>
  <c r="K48" i="1" s="1"/>
  <c r="J47" i="1"/>
  <c r="I47" i="1"/>
  <c r="G47" i="1"/>
  <c r="F47" i="1"/>
  <c r="H46" i="1"/>
  <c r="K46" i="1" s="1"/>
  <c r="K45" i="1"/>
  <c r="J45" i="1"/>
  <c r="I45" i="1"/>
  <c r="H45" i="1"/>
  <c r="G45" i="1"/>
  <c r="F45" i="1"/>
  <c r="H44" i="1"/>
  <c r="K44" i="1" s="1"/>
  <c r="K43" i="1" s="1"/>
  <c r="J43" i="1"/>
  <c r="I43" i="1"/>
  <c r="H43" i="1"/>
  <c r="G43" i="1"/>
  <c r="F43" i="1"/>
  <c r="H42" i="1"/>
  <c r="K42" i="1" s="1"/>
  <c r="K41" i="1"/>
  <c r="K39" i="1" s="1"/>
  <c r="H41" i="1"/>
  <c r="H40" i="1"/>
  <c r="K40" i="1" s="1"/>
  <c r="J39" i="1"/>
  <c r="J18" i="1" s="1"/>
  <c r="J17" i="1" s="1"/>
  <c r="J10" i="1" s="1"/>
  <c r="J198" i="1" s="1"/>
  <c r="I39" i="1"/>
  <c r="G39" i="1"/>
  <c r="F39" i="1"/>
  <c r="F18" i="1" s="1"/>
  <c r="F17" i="1" s="1"/>
  <c r="F10" i="1" s="1"/>
  <c r="F198" i="1" s="1"/>
  <c r="H38" i="1"/>
  <c r="K38" i="1" s="1"/>
  <c r="H37" i="1"/>
  <c r="K37" i="1" s="1"/>
  <c r="H36" i="1"/>
  <c r="K36" i="1" s="1"/>
  <c r="K35" i="1" s="1"/>
  <c r="J35" i="1"/>
  <c r="I35" i="1"/>
  <c r="H35" i="1"/>
  <c r="G35" i="1"/>
  <c r="F35" i="1"/>
  <c r="H34" i="1"/>
  <c r="K34" i="1" s="1"/>
  <c r="K33" i="1"/>
  <c r="J33" i="1"/>
  <c r="I33" i="1"/>
  <c r="G33" i="1"/>
  <c r="F33" i="1"/>
  <c r="H32" i="1"/>
  <c r="K32" i="1" s="1"/>
  <c r="K31" i="1" s="1"/>
  <c r="J31" i="1"/>
  <c r="I31" i="1"/>
  <c r="H31" i="1"/>
  <c r="G31" i="1"/>
  <c r="F31" i="1"/>
  <c r="H30" i="1"/>
  <c r="K30" i="1" s="1"/>
  <c r="K29" i="1" s="1"/>
  <c r="J29" i="1"/>
  <c r="I29" i="1"/>
  <c r="H29" i="1"/>
  <c r="G29" i="1"/>
  <c r="F29" i="1"/>
  <c r="H28" i="1"/>
  <c r="K28" i="1" s="1"/>
  <c r="K27" i="1"/>
  <c r="H27" i="1"/>
  <c r="H26" i="1"/>
  <c r="K26" i="1" s="1"/>
  <c r="K25" i="1"/>
  <c r="H25" i="1"/>
  <c r="H24" i="1"/>
  <c r="K24" i="1" s="1"/>
  <c r="K23" i="1"/>
  <c r="H23" i="1"/>
  <c r="H22" i="1"/>
  <c r="H21" i="1" s="1"/>
  <c r="J21" i="1"/>
  <c r="I21" i="1"/>
  <c r="G21" i="1"/>
  <c r="F21" i="1"/>
  <c r="H20" i="1"/>
  <c r="K20" i="1" s="1"/>
  <c r="K19" i="1" s="1"/>
  <c r="J19" i="1"/>
  <c r="I19" i="1"/>
  <c r="H19" i="1"/>
  <c r="G19" i="1"/>
  <c r="G18" i="1" s="1"/>
  <c r="F19" i="1"/>
  <c r="I18" i="1"/>
  <c r="H16" i="1"/>
  <c r="K16" i="1" s="1"/>
  <c r="K15" i="1"/>
  <c r="H15" i="1"/>
  <c r="H14" i="1"/>
  <c r="K14" i="1" s="1"/>
  <c r="J13" i="1"/>
  <c r="I13" i="1"/>
  <c r="H13" i="1"/>
  <c r="G13" i="1"/>
  <c r="F13" i="1"/>
  <c r="H12" i="1"/>
  <c r="K12" i="1" s="1"/>
  <c r="K11" i="1"/>
  <c r="J11" i="1"/>
  <c r="I11" i="1"/>
  <c r="H11" i="1"/>
  <c r="G11" i="1"/>
  <c r="F11" i="1"/>
  <c r="G17" i="1" l="1"/>
  <c r="K13" i="1"/>
  <c r="I17" i="1"/>
  <c r="I10" i="1" s="1"/>
  <c r="I198" i="1" s="1"/>
  <c r="K60" i="1"/>
  <c r="K136" i="1"/>
  <c r="K177" i="1"/>
  <c r="K176" i="1" s="1"/>
  <c r="K52" i="1"/>
  <c r="K103" i="1"/>
  <c r="K102" i="1" s="1"/>
  <c r="K118" i="1"/>
  <c r="K112" i="1" s="1"/>
  <c r="H89" i="1"/>
  <c r="H85" i="1" s="1"/>
  <c r="K79" i="1"/>
  <c r="K78" i="1" s="1"/>
  <c r="K93" i="1"/>
  <c r="K92" i="1" s="1"/>
  <c r="K85" i="1" s="1"/>
  <c r="H157" i="1"/>
  <c r="H181" i="1"/>
  <c r="H177" i="1" s="1"/>
  <c r="H176" i="1" s="1"/>
  <c r="K22" i="1"/>
  <c r="K21" i="1" s="1"/>
  <c r="K18" i="1" s="1"/>
  <c r="H39" i="1"/>
  <c r="H18" i="1" s="1"/>
  <c r="H17" i="1" s="1"/>
  <c r="H10" i="1" s="1"/>
  <c r="H198" i="1" s="1"/>
  <c r="H47" i="1"/>
  <c r="H52" i="1"/>
  <c r="H60" i="1"/>
  <c r="H76" i="1"/>
  <c r="G112" i="1"/>
  <c r="H136" i="1"/>
  <c r="G185" i="1"/>
  <c r="G10" i="1" s="1"/>
  <c r="G198" i="1" s="1"/>
  <c r="K185" i="1"/>
  <c r="K94" i="1"/>
  <c r="H33" i="1"/>
  <c r="H103" i="1"/>
  <c r="H102" i="1" s="1"/>
  <c r="H149" i="1"/>
  <c r="H168" i="1"/>
  <c r="H167" i="1" s="1"/>
  <c r="H118" i="1"/>
  <c r="H112" i="1" s="1"/>
  <c r="H193" i="1"/>
  <c r="K17" i="1" l="1"/>
  <c r="K10" i="1" s="1"/>
  <c r="K198" i="1" s="1"/>
</calcChain>
</file>

<file path=xl/sharedStrings.xml><?xml version="1.0" encoding="utf-8"?>
<sst xmlns="http://schemas.openxmlformats.org/spreadsheetml/2006/main" count="199" uniqueCount="186">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</sst>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4" fontId="1" fillId="0" borderId="15" xfId="1" applyNumberFormat="1" applyFill="1" applyBorder="1"/>
    <xf numFmtId="4" fontId="2" fillId="0" borderId="15" xfId="1" applyNumberFormat="1" applyFont="1" applyFill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198"/>
  <sheetViews>
    <sheetView tabSelected="1" workbookViewId="0">
      <selection activeCell="B1" sqref="B1:K198"/>
    </sheetView>
  </sheetViews>
  <sheetFormatPr baseColWidth="10" defaultRowHeight="15" x14ac:dyDescent="0.25"/>
  <cols>
    <col min="5" max="5" width="50.140625" bestFit="1" customWidth="1"/>
    <col min="6" max="6" width="15.28515625" bestFit="1" customWidth="1"/>
    <col min="7" max="7" width="14.42578125" bestFit="1" customWidth="1"/>
    <col min="8" max="10" width="15.28515625" bestFit="1" customWidth="1"/>
    <col min="11" max="11" width="13.7109375" bestFit="1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6" t="s">
        <v>171</v>
      </c>
      <c r="C2" s="27"/>
      <c r="D2" s="27"/>
      <c r="E2" s="27"/>
      <c r="F2" s="27"/>
      <c r="G2" s="27"/>
      <c r="H2" s="27"/>
      <c r="I2" s="27"/>
      <c r="J2" s="27"/>
      <c r="K2" s="28"/>
    </row>
    <row r="3" spans="2:11" x14ac:dyDescent="0.25">
      <c r="B3" s="26" t="s">
        <v>172</v>
      </c>
      <c r="C3" s="27"/>
      <c r="D3" s="27"/>
      <c r="E3" s="27"/>
      <c r="F3" s="27"/>
      <c r="G3" s="27"/>
      <c r="H3" s="27"/>
      <c r="I3" s="27"/>
      <c r="J3" s="27"/>
      <c r="K3" s="28"/>
    </row>
    <row r="4" spans="2:11" x14ac:dyDescent="0.25">
      <c r="B4" s="26" t="s">
        <v>185</v>
      </c>
      <c r="C4" s="27"/>
      <c r="D4" s="27"/>
      <c r="E4" s="27"/>
      <c r="F4" s="27"/>
      <c r="G4" s="27"/>
      <c r="H4" s="27"/>
      <c r="I4" s="27"/>
      <c r="J4" s="27"/>
      <c r="K4" s="28"/>
    </row>
    <row r="5" spans="2:11" ht="15.75" thickBot="1" x14ac:dyDescent="0.3">
      <c r="B5" s="29" t="s">
        <v>173</v>
      </c>
      <c r="C5" s="30"/>
      <c r="D5" s="30"/>
      <c r="E5" s="30"/>
      <c r="F5" s="30"/>
      <c r="G5" s="30"/>
      <c r="H5" s="30"/>
      <c r="I5" s="30"/>
      <c r="J5" s="30"/>
      <c r="K5" s="31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2" t="s">
        <v>174</v>
      </c>
      <c r="C7" s="33"/>
      <c r="D7" s="34"/>
      <c r="E7" s="6"/>
      <c r="F7" s="23" t="s">
        <v>175</v>
      </c>
      <c r="G7" s="24"/>
      <c r="H7" s="24"/>
      <c r="I7" s="24"/>
      <c r="J7" s="25"/>
      <c r="K7" s="41" t="s">
        <v>176</v>
      </c>
    </row>
    <row r="8" spans="2:11" ht="30.75" thickBot="1" x14ac:dyDescent="0.3">
      <c r="B8" s="35"/>
      <c r="C8" s="36"/>
      <c r="D8" s="37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2"/>
    </row>
    <row r="9" spans="2:11" ht="15.75" thickBot="1" x14ac:dyDescent="0.3">
      <c r="B9" s="38"/>
      <c r="C9" s="39"/>
      <c r="D9" s="40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f>F11+F17+F167+F176+F185</f>
        <v>3633499318.9999995</v>
      </c>
      <c r="G10" s="12">
        <f t="shared" ref="G10:K10" si="0">G11+G17+G167+G176+G185</f>
        <v>580548185.12</v>
      </c>
      <c r="H10" s="12">
        <f t="shared" si="0"/>
        <v>4214047504.1199994</v>
      </c>
      <c r="I10" s="12">
        <f t="shared" si="0"/>
        <v>4111549536.4299998</v>
      </c>
      <c r="J10" s="12">
        <f t="shared" si="0"/>
        <v>4013141195.5</v>
      </c>
      <c r="K10" s="12">
        <f t="shared" si="0"/>
        <v>102497967.68999991</v>
      </c>
    </row>
    <row r="11" spans="2:11" x14ac:dyDescent="0.25">
      <c r="B11" s="7"/>
      <c r="C11" s="11" t="s">
        <v>1</v>
      </c>
      <c r="D11" s="11"/>
      <c r="E11" s="11"/>
      <c r="F11" s="13">
        <f>F12+F13</f>
        <v>486953435</v>
      </c>
      <c r="G11" s="13">
        <f>G12+G13</f>
        <v>55984476.830000006</v>
      </c>
      <c r="H11" s="14">
        <f>H12+H13</f>
        <v>542937911.83000004</v>
      </c>
      <c r="I11" s="13">
        <f>I12+I13</f>
        <v>542937911.83000004</v>
      </c>
      <c r="J11" s="14">
        <f>J12+J13</f>
        <v>521091245.23000002</v>
      </c>
      <c r="K11" s="13">
        <f>H11-I11</f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f>F12+G12</f>
        <v>0</v>
      </c>
      <c r="I12" s="13">
        <v>0</v>
      </c>
      <c r="J12" s="14">
        <v>0</v>
      </c>
      <c r="K12" s="13">
        <f>H12-I12</f>
        <v>0</v>
      </c>
    </row>
    <row r="13" spans="2:11" x14ac:dyDescent="0.25">
      <c r="B13" s="7"/>
      <c r="C13" s="11"/>
      <c r="D13" s="11" t="s">
        <v>3</v>
      </c>
      <c r="E13" s="11"/>
      <c r="F13" s="13">
        <f t="shared" ref="F13:K13" si="1">SUM(F14:F16)</f>
        <v>486953435</v>
      </c>
      <c r="G13" s="13">
        <f t="shared" si="1"/>
        <v>55984476.830000006</v>
      </c>
      <c r="H13" s="14">
        <f t="shared" si="1"/>
        <v>542937911.83000004</v>
      </c>
      <c r="I13" s="13">
        <f t="shared" si="1"/>
        <v>542937911.83000004</v>
      </c>
      <c r="J13" s="14">
        <f t="shared" si="1"/>
        <v>521091245.23000002</v>
      </c>
      <c r="K13" s="13">
        <f t="shared" si="1"/>
        <v>0</v>
      </c>
    </row>
    <row r="14" spans="2:11" x14ac:dyDescent="0.25">
      <c r="B14" s="15"/>
      <c r="C14" s="16"/>
      <c r="D14" s="16"/>
      <c r="E14" s="16" t="s">
        <v>4</v>
      </c>
      <c r="F14" s="17">
        <v>453542405</v>
      </c>
      <c r="G14" s="17">
        <v>55269468.99000001</v>
      </c>
      <c r="H14" s="18">
        <f>F14+G14</f>
        <v>508811873.99000001</v>
      </c>
      <c r="I14" s="17">
        <v>508811873.99000001</v>
      </c>
      <c r="J14" s="18">
        <v>508811873.99000001</v>
      </c>
      <c r="K14" s="17">
        <f>H14-I14</f>
        <v>0</v>
      </c>
    </row>
    <row r="15" spans="2:11" x14ac:dyDescent="0.25">
      <c r="B15" s="15"/>
      <c r="C15" s="16"/>
      <c r="D15" s="16"/>
      <c r="E15" s="16" t="s">
        <v>5</v>
      </c>
      <c r="F15" s="17">
        <v>641030</v>
      </c>
      <c r="G15" s="17">
        <v>715007.94000000006</v>
      </c>
      <c r="H15" s="18">
        <f t="shared" ref="H15:H16" si="2">F15+G15</f>
        <v>1356037.94</v>
      </c>
      <c r="I15" s="17">
        <v>1356037.94</v>
      </c>
      <c r="J15" s="18">
        <v>1356037.94</v>
      </c>
      <c r="K15" s="17">
        <f t="shared" ref="K15:K16" si="3">H15-I15</f>
        <v>0</v>
      </c>
    </row>
    <row r="16" spans="2:11" x14ac:dyDescent="0.25">
      <c r="B16" s="15"/>
      <c r="C16" s="16"/>
      <c r="D16" s="16"/>
      <c r="E16" s="16" t="s">
        <v>6</v>
      </c>
      <c r="F16" s="17">
        <v>32770000</v>
      </c>
      <c r="G16" s="17">
        <v>-0.10000000149011612</v>
      </c>
      <c r="H16" s="18">
        <f t="shared" si="2"/>
        <v>32769999.899999999</v>
      </c>
      <c r="I16" s="17">
        <v>32769999.900000002</v>
      </c>
      <c r="J16" s="18">
        <v>10923333.300000001</v>
      </c>
      <c r="K16" s="17">
        <f t="shared" si="3"/>
        <v>0</v>
      </c>
    </row>
    <row r="17" spans="2:11" x14ac:dyDescent="0.25">
      <c r="B17" s="7"/>
      <c r="C17" s="11" t="s">
        <v>7</v>
      </c>
      <c r="D17" s="11"/>
      <c r="E17" s="11"/>
      <c r="F17" s="13">
        <f t="shared" ref="F17:K17" si="4">F18+F85+F102+F112</f>
        <v>2399225157.1899996</v>
      </c>
      <c r="G17" s="13">
        <f t="shared" si="4"/>
        <v>350569123.93999994</v>
      </c>
      <c r="H17" s="14">
        <f t="shared" si="4"/>
        <v>2749794281.1299996</v>
      </c>
      <c r="I17" s="13">
        <f t="shared" si="4"/>
        <v>2653860533.0500002</v>
      </c>
      <c r="J17" s="14">
        <f t="shared" si="4"/>
        <v>2587649020.4400001</v>
      </c>
      <c r="K17" s="13">
        <f t="shared" si="4"/>
        <v>95933748.079999909</v>
      </c>
    </row>
    <row r="18" spans="2:11" x14ac:dyDescent="0.25">
      <c r="B18" s="7"/>
      <c r="C18" s="11"/>
      <c r="D18" s="11" t="s">
        <v>8</v>
      </c>
      <c r="E18" s="11"/>
      <c r="F18" s="13">
        <f t="shared" ref="F18:K18" si="5">F19+F21+F29+F31+F33+F35+F39+F43+F45+F47+F52+F57+F60+F73+F76+F78+F80</f>
        <v>1201755575.6699998</v>
      </c>
      <c r="G18" s="13">
        <f>G19+G21+G29+G31+G33+G35+G39+G43+G45+G47+G52+G57+G60+G73+G76+G78+G80</f>
        <v>252413504.04999998</v>
      </c>
      <c r="H18" s="14">
        <f t="shared" si="5"/>
        <v>1454169079.7199998</v>
      </c>
      <c r="I18" s="13">
        <f t="shared" si="5"/>
        <v>1421192831.3600004</v>
      </c>
      <c r="J18" s="14">
        <f t="shared" si="5"/>
        <v>1386171403.4000001</v>
      </c>
      <c r="K18" s="13">
        <f t="shared" si="5"/>
        <v>32976248.359999973</v>
      </c>
    </row>
    <row r="19" spans="2:11" x14ac:dyDescent="0.25">
      <c r="B19" s="15"/>
      <c r="C19" s="16"/>
      <c r="D19" s="16" t="s">
        <v>9</v>
      </c>
      <c r="E19" s="16"/>
      <c r="F19" s="17">
        <f t="shared" ref="F19:K19" si="6">F20</f>
        <v>73408996.359999999</v>
      </c>
      <c r="G19" s="17">
        <f t="shared" si="6"/>
        <v>1459218.2000000179</v>
      </c>
      <c r="H19" s="18">
        <f t="shared" si="6"/>
        <v>74868214.560000017</v>
      </c>
      <c r="I19" s="17">
        <f t="shared" si="6"/>
        <v>74868214.559999987</v>
      </c>
      <c r="J19" s="18">
        <f t="shared" si="6"/>
        <v>74644186.209999993</v>
      </c>
      <c r="K19" s="17">
        <f t="shared" si="6"/>
        <v>0</v>
      </c>
    </row>
    <row r="20" spans="2:11" x14ac:dyDescent="0.25">
      <c r="B20" s="15"/>
      <c r="C20" s="16"/>
      <c r="D20" s="16"/>
      <c r="E20" s="16" t="s">
        <v>10</v>
      </c>
      <c r="F20" s="17">
        <v>73408996.359999999</v>
      </c>
      <c r="G20" s="17">
        <v>1459218.2000000179</v>
      </c>
      <c r="H20" s="18">
        <f t="shared" ref="H20" si="7">F20+G20</f>
        <v>74868214.560000017</v>
      </c>
      <c r="I20" s="17">
        <v>74868214.559999987</v>
      </c>
      <c r="J20" s="18">
        <v>74644186.209999993</v>
      </c>
      <c r="K20" s="21">
        <f t="shared" ref="K20:K82" si="8">H20-I20</f>
        <v>0</v>
      </c>
    </row>
    <row r="21" spans="2:11" x14ac:dyDescent="0.25">
      <c r="B21" s="15"/>
      <c r="C21" s="16"/>
      <c r="D21" s="16" t="s">
        <v>11</v>
      </c>
      <c r="E21" s="16"/>
      <c r="F21" s="17">
        <f t="shared" ref="F21:K21" si="9">SUM(F22:F28)</f>
        <v>185189641.83999997</v>
      </c>
      <c r="G21" s="17">
        <f t="shared" si="9"/>
        <v>7557076.4900000067</v>
      </c>
      <c r="H21" s="18">
        <f t="shared" si="9"/>
        <v>192746718.33000001</v>
      </c>
      <c r="I21" s="17">
        <f t="shared" si="9"/>
        <v>191723333.41000003</v>
      </c>
      <c r="J21" s="18">
        <f t="shared" si="9"/>
        <v>191699833.41000003</v>
      </c>
      <c r="K21" s="21">
        <f t="shared" si="9"/>
        <v>1023384.9200000092</v>
      </c>
    </row>
    <row r="22" spans="2:11" x14ac:dyDescent="0.25">
      <c r="B22" s="15"/>
      <c r="C22" s="16"/>
      <c r="D22" s="16"/>
      <c r="E22" s="16" t="s">
        <v>12</v>
      </c>
      <c r="F22" s="17">
        <v>46584231.090000004</v>
      </c>
      <c r="G22" s="17">
        <v>-1154170.8900000006</v>
      </c>
      <c r="H22" s="18">
        <f>F22+G22</f>
        <v>45430060.200000003</v>
      </c>
      <c r="I22" s="17">
        <v>45430060.200000003</v>
      </c>
      <c r="J22" s="18">
        <v>45406560.200000003</v>
      </c>
      <c r="K22" s="21">
        <f t="shared" si="8"/>
        <v>0</v>
      </c>
    </row>
    <row r="23" spans="2:11" x14ac:dyDescent="0.25">
      <c r="B23" s="15"/>
      <c r="C23" s="16"/>
      <c r="D23" s="16"/>
      <c r="E23" s="16" t="s">
        <v>13</v>
      </c>
      <c r="F23" s="17">
        <v>18313409.719999999</v>
      </c>
      <c r="G23" s="17">
        <v>2635767.9700000025</v>
      </c>
      <c r="H23" s="18">
        <f t="shared" ref="H23:H82" si="10">F23+G23</f>
        <v>20949177.690000001</v>
      </c>
      <c r="I23" s="17">
        <v>20949177.48</v>
      </c>
      <c r="J23" s="18">
        <v>20949177.48</v>
      </c>
      <c r="K23" s="21">
        <f t="shared" si="8"/>
        <v>0.21000000089406967</v>
      </c>
    </row>
    <row r="24" spans="2:11" x14ac:dyDescent="0.25">
      <c r="B24" s="15"/>
      <c r="C24" s="16"/>
      <c r="D24" s="16"/>
      <c r="E24" s="16" t="s">
        <v>14</v>
      </c>
      <c r="F24" s="17">
        <v>478800</v>
      </c>
      <c r="G24" s="17">
        <v>-364772</v>
      </c>
      <c r="H24" s="18">
        <f t="shared" si="10"/>
        <v>114028</v>
      </c>
      <c r="I24" s="17">
        <v>114028</v>
      </c>
      <c r="J24" s="18">
        <v>114028</v>
      </c>
      <c r="K24" s="21">
        <f t="shared" si="8"/>
        <v>0</v>
      </c>
    </row>
    <row r="25" spans="2:11" x14ac:dyDescent="0.25">
      <c r="B25" s="15"/>
      <c r="C25" s="16"/>
      <c r="D25" s="16"/>
      <c r="E25" s="16" t="s">
        <v>15</v>
      </c>
      <c r="F25" s="17">
        <v>113501407.95</v>
      </c>
      <c r="G25" s="17">
        <v>1566710.1200000048</v>
      </c>
      <c r="H25" s="18">
        <f t="shared" si="10"/>
        <v>115068118.07000001</v>
      </c>
      <c r="I25" s="17">
        <v>114044733.36</v>
      </c>
      <c r="J25" s="18">
        <v>114044733.36</v>
      </c>
      <c r="K25" s="21">
        <f t="shared" si="8"/>
        <v>1023384.7100000083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f t="shared" si="10"/>
        <v>0</v>
      </c>
      <c r="I26" s="17">
        <v>0</v>
      </c>
      <c r="J26" s="18">
        <v>0</v>
      </c>
      <c r="K26" s="21">
        <f t="shared" si="8"/>
        <v>0</v>
      </c>
    </row>
    <row r="27" spans="2:11" x14ac:dyDescent="0.25">
      <c r="B27" s="15"/>
      <c r="C27" s="16"/>
      <c r="D27" s="16"/>
      <c r="E27" s="16" t="s">
        <v>17</v>
      </c>
      <c r="F27" s="17">
        <v>3095054.23</v>
      </c>
      <c r="G27" s="17">
        <v>1723585.43</v>
      </c>
      <c r="H27" s="18">
        <f t="shared" si="10"/>
        <v>4818639.66</v>
      </c>
      <c r="I27" s="17">
        <v>4818639.66</v>
      </c>
      <c r="J27" s="18">
        <v>4818639.66</v>
      </c>
      <c r="K27" s="21">
        <f t="shared" si="8"/>
        <v>0</v>
      </c>
    </row>
    <row r="28" spans="2:11" x14ac:dyDescent="0.25">
      <c r="B28" s="15"/>
      <c r="C28" s="16"/>
      <c r="D28" s="16"/>
      <c r="E28" s="16" t="s">
        <v>18</v>
      </c>
      <c r="F28" s="17">
        <v>3216738.85</v>
      </c>
      <c r="G28" s="17">
        <v>3149955.8600000003</v>
      </c>
      <c r="H28" s="18">
        <f t="shared" si="10"/>
        <v>6366694.7100000009</v>
      </c>
      <c r="I28" s="17">
        <v>6366694.71</v>
      </c>
      <c r="J28" s="18">
        <v>6366694.71</v>
      </c>
      <c r="K28" s="21">
        <f t="shared" si="8"/>
        <v>0</v>
      </c>
    </row>
    <row r="29" spans="2:11" x14ac:dyDescent="0.25">
      <c r="B29" s="15"/>
      <c r="C29" s="16"/>
      <c r="D29" s="16" t="s">
        <v>19</v>
      </c>
      <c r="E29" s="16"/>
      <c r="F29" s="17">
        <f t="shared" ref="F29:K29" si="11">F30</f>
        <v>406700</v>
      </c>
      <c r="G29" s="17">
        <f t="shared" si="11"/>
        <v>-406700</v>
      </c>
      <c r="H29" s="18">
        <f t="shared" si="11"/>
        <v>0</v>
      </c>
      <c r="I29" s="17">
        <f t="shared" si="11"/>
        <v>0</v>
      </c>
      <c r="J29" s="18">
        <f t="shared" si="11"/>
        <v>0</v>
      </c>
      <c r="K29" s="21">
        <f t="shared" si="11"/>
        <v>0</v>
      </c>
    </row>
    <row r="30" spans="2:11" x14ac:dyDescent="0.25">
      <c r="B30" s="15"/>
      <c r="C30" s="16"/>
      <c r="D30" s="16"/>
      <c r="E30" s="16" t="s">
        <v>20</v>
      </c>
      <c r="F30" s="17">
        <v>406700</v>
      </c>
      <c r="G30" s="17">
        <v>-406700</v>
      </c>
      <c r="H30" s="18">
        <f t="shared" si="10"/>
        <v>0</v>
      </c>
      <c r="I30" s="17">
        <v>0</v>
      </c>
      <c r="J30" s="18">
        <v>0</v>
      </c>
      <c r="K30" s="21">
        <f t="shared" si="8"/>
        <v>0</v>
      </c>
    </row>
    <row r="31" spans="2:11" x14ac:dyDescent="0.25">
      <c r="B31" s="15"/>
      <c r="C31" s="16"/>
      <c r="D31" s="16" t="s">
        <v>21</v>
      </c>
      <c r="E31" s="16"/>
      <c r="F31" s="17">
        <f t="shared" ref="F31:K31" si="12">F32</f>
        <v>43600264.890000001</v>
      </c>
      <c r="G31" s="17">
        <f t="shared" si="12"/>
        <v>17826216.709999993</v>
      </c>
      <c r="H31" s="18">
        <f t="shared" si="12"/>
        <v>61426481.599999994</v>
      </c>
      <c r="I31" s="17">
        <f t="shared" si="12"/>
        <v>48601690.410000004</v>
      </c>
      <c r="J31" s="18">
        <f t="shared" si="12"/>
        <v>45099903.780000001</v>
      </c>
      <c r="K31" s="21">
        <f t="shared" si="12"/>
        <v>12824791.18999999</v>
      </c>
    </row>
    <row r="32" spans="2:11" x14ac:dyDescent="0.25">
      <c r="B32" s="15"/>
      <c r="C32" s="16"/>
      <c r="D32" s="16"/>
      <c r="E32" s="16" t="s">
        <v>22</v>
      </c>
      <c r="F32" s="17">
        <v>43600264.890000001</v>
      </c>
      <c r="G32" s="17">
        <v>17826216.709999993</v>
      </c>
      <c r="H32" s="18">
        <f t="shared" si="10"/>
        <v>61426481.599999994</v>
      </c>
      <c r="I32" s="17">
        <v>48601690.410000004</v>
      </c>
      <c r="J32" s="18">
        <v>45099903.780000001</v>
      </c>
      <c r="K32" s="21">
        <f t="shared" si="8"/>
        <v>12824791.18999999</v>
      </c>
    </row>
    <row r="33" spans="2:11" x14ac:dyDescent="0.25">
      <c r="B33" s="15"/>
      <c r="C33" s="16"/>
      <c r="D33" s="16" t="s">
        <v>23</v>
      </c>
      <c r="E33" s="16"/>
      <c r="F33" s="17">
        <f t="shared" ref="F33:K33" si="13">F34</f>
        <v>1000000</v>
      </c>
      <c r="G33" s="17">
        <f t="shared" si="13"/>
        <v>250000</v>
      </c>
      <c r="H33" s="18">
        <f t="shared" si="13"/>
        <v>1250000</v>
      </c>
      <c r="I33" s="17">
        <f t="shared" si="13"/>
        <v>1068071</v>
      </c>
      <c r="J33" s="18">
        <f t="shared" si="13"/>
        <v>1000000</v>
      </c>
      <c r="K33" s="21">
        <f t="shared" si="13"/>
        <v>181929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250000</v>
      </c>
      <c r="H34" s="18">
        <f t="shared" si="10"/>
        <v>1250000</v>
      </c>
      <c r="I34" s="17">
        <v>1068071</v>
      </c>
      <c r="J34" s="18">
        <v>1000000</v>
      </c>
      <c r="K34" s="21">
        <f t="shared" si="8"/>
        <v>181929</v>
      </c>
    </row>
    <row r="35" spans="2:11" x14ac:dyDescent="0.25">
      <c r="B35" s="15"/>
      <c r="C35" s="16"/>
      <c r="D35" s="16" t="s">
        <v>25</v>
      </c>
      <c r="E35" s="16"/>
      <c r="F35" s="17">
        <f t="shared" ref="F35:K35" si="14">SUM(F36:F38)</f>
        <v>20552252.199999999</v>
      </c>
      <c r="G35" s="17">
        <f t="shared" si="14"/>
        <v>27185487.449999996</v>
      </c>
      <c r="H35" s="18">
        <f t="shared" si="14"/>
        <v>47737739.649999991</v>
      </c>
      <c r="I35" s="17">
        <f t="shared" si="14"/>
        <v>45523837.650000006</v>
      </c>
      <c r="J35" s="18">
        <f t="shared" si="14"/>
        <v>45523837.650000006</v>
      </c>
      <c r="K35" s="21">
        <f t="shared" si="14"/>
        <v>2213901.9999999925</v>
      </c>
    </row>
    <row r="36" spans="2:11" x14ac:dyDescent="0.25">
      <c r="B36" s="15"/>
      <c r="C36" s="16"/>
      <c r="D36" s="16"/>
      <c r="E36" s="16" t="s">
        <v>26</v>
      </c>
      <c r="F36" s="17">
        <v>16019330.82</v>
      </c>
      <c r="G36" s="17">
        <v>26464885.309999999</v>
      </c>
      <c r="H36" s="18">
        <f t="shared" si="10"/>
        <v>42484216.129999995</v>
      </c>
      <c r="I36" s="17">
        <v>40270314.130000003</v>
      </c>
      <c r="J36" s="18">
        <v>40270314.130000003</v>
      </c>
      <c r="K36" s="21">
        <f t="shared" si="8"/>
        <v>2213901.9999999925</v>
      </c>
    </row>
    <row r="37" spans="2:11" x14ac:dyDescent="0.25">
      <c r="B37" s="15"/>
      <c r="C37" s="16"/>
      <c r="D37" s="16"/>
      <c r="E37" s="16" t="s">
        <v>25</v>
      </c>
      <c r="F37" s="17">
        <v>4532921.38</v>
      </c>
      <c r="G37" s="17">
        <v>720602.13999999873</v>
      </c>
      <c r="H37" s="18">
        <f t="shared" si="10"/>
        <v>5253523.5199999986</v>
      </c>
      <c r="I37" s="17">
        <v>5253523.5199999996</v>
      </c>
      <c r="J37" s="18">
        <v>5253523.5199999996</v>
      </c>
      <c r="K37" s="21">
        <f t="shared" si="8"/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f t="shared" si="10"/>
        <v>0</v>
      </c>
      <c r="I38" s="17">
        <v>0</v>
      </c>
      <c r="J38" s="18">
        <v>0</v>
      </c>
      <c r="K38" s="21">
        <f t="shared" si="8"/>
        <v>0</v>
      </c>
    </row>
    <row r="39" spans="2:11" x14ac:dyDescent="0.25">
      <c r="B39" s="15"/>
      <c r="C39" s="16"/>
      <c r="D39" s="16" t="s">
        <v>28</v>
      </c>
      <c r="E39" s="16"/>
      <c r="F39" s="17">
        <f t="shared" ref="F39:K39" si="15">SUM(F40:F42)</f>
        <v>596130801.44999993</v>
      </c>
      <c r="G39" s="17">
        <f t="shared" si="15"/>
        <v>96397086.209999979</v>
      </c>
      <c r="H39" s="18">
        <f t="shared" si="15"/>
        <v>692527887.65999997</v>
      </c>
      <c r="I39" s="17">
        <f t="shared" si="15"/>
        <v>690306891.51999998</v>
      </c>
      <c r="J39" s="18">
        <f t="shared" si="15"/>
        <v>669782019.73000002</v>
      </c>
      <c r="K39" s="21">
        <f t="shared" si="15"/>
        <v>2220996.1399999708</v>
      </c>
    </row>
    <row r="40" spans="2:11" x14ac:dyDescent="0.25">
      <c r="B40" s="15"/>
      <c r="C40" s="16"/>
      <c r="D40" s="16"/>
      <c r="E40" s="16" t="s">
        <v>29</v>
      </c>
      <c r="F40" s="17">
        <v>545878710.80999994</v>
      </c>
      <c r="G40" s="17">
        <v>106432587.14999998</v>
      </c>
      <c r="H40" s="18">
        <f t="shared" si="10"/>
        <v>652311297.95999992</v>
      </c>
      <c r="I40" s="17">
        <v>650090301.92999995</v>
      </c>
      <c r="J40" s="18">
        <v>629565430.13999999</v>
      </c>
      <c r="K40" s="21">
        <f t="shared" si="8"/>
        <v>2220996.0299999714</v>
      </c>
    </row>
    <row r="41" spans="2:11" x14ac:dyDescent="0.25">
      <c r="B41" s="15"/>
      <c r="C41" s="16"/>
      <c r="D41" s="16"/>
      <c r="E41" s="16" t="s">
        <v>30</v>
      </c>
      <c r="F41" s="17">
        <v>31881985.280000001</v>
      </c>
      <c r="G41" s="17">
        <v>-8869663.700000003</v>
      </c>
      <c r="H41" s="18">
        <f t="shared" si="10"/>
        <v>23012321.579999998</v>
      </c>
      <c r="I41" s="17">
        <v>23012321.469999999</v>
      </c>
      <c r="J41" s="18">
        <v>23012321.469999999</v>
      </c>
      <c r="K41" s="21">
        <f t="shared" si="8"/>
        <v>0.10999999940395355</v>
      </c>
    </row>
    <row r="42" spans="2:11" x14ac:dyDescent="0.25">
      <c r="B42" s="15"/>
      <c r="C42" s="16"/>
      <c r="D42" s="16"/>
      <c r="E42" s="16" t="s">
        <v>31</v>
      </c>
      <c r="F42" s="17">
        <v>18370105.359999999</v>
      </c>
      <c r="G42" s="17">
        <v>-1165837.2400000002</v>
      </c>
      <c r="H42" s="18">
        <f t="shared" si="10"/>
        <v>17204268.119999997</v>
      </c>
      <c r="I42" s="17">
        <v>17204268.120000001</v>
      </c>
      <c r="J42" s="18">
        <v>17204268.120000001</v>
      </c>
      <c r="K42" s="21">
        <f t="shared" si="8"/>
        <v>0</v>
      </c>
    </row>
    <row r="43" spans="2:11" x14ac:dyDescent="0.25">
      <c r="B43" s="15"/>
      <c r="C43" s="16"/>
      <c r="D43" s="16" t="s">
        <v>32</v>
      </c>
      <c r="E43" s="16"/>
      <c r="F43" s="17">
        <f t="shared" ref="F43:K43" si="16">F44</f>
        <v>0</v>
      </c>
      <c r="G43" s="17">
        <f t="shared" si="16"/>
        <v>13848741.640000001</v>
      </c>
      <c r="H43" s="18">
        <f t="shared" si="16"/>
        <v>13848741.640000001</v>
      </c>
      <c r="I43" s="17">
        <f t="shared" si="16"/>
        <v>11132688.979999999</v>
      </c>
      <c r="J43" s="18">
        <f t="shared" si="16"/>
        <v>10056955.449999999</v>
      </c>
      <c r="K43" s="21">
        <f t="shared" si="16"/>
        <v>2716052.660000002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13848741.640000001</v>
      </c>
      <c r="H44" s="18">
        <f t="shared" si="10"/>
        <v>13848741.640000001</v>
      </c>
      <c r="I44" s="17">
        <v>11132688.979999999</v>
      </c>
      <c r="J44" s="18">
        <v>10056955.449999999</v>
      </c>
      <c r="K44" s="21">
        <f t="shared" si="8"/>
        <v>2716052.660000002</v>
      </c>
    </row>
    <row r="45" spans="2:11" x14ac:dyDescent="0.25">
      <c r="B45" s="15"/>
      <c r="C45" s="16"/>
      <c r="D45" s="16" t="s">
        <v>33</v>
      </c>
      <c r="E45" s="16"/>
      <c r="F45" s="17">
        <f t="shared" ref="F45:K45" si="17">F46</f>
        <v>74012182.040000007</v>
      </c>
      <c r="G45" s="17">
        <f t="shared" si="17"/>
        <v>9775051.3299999982</v>
      </c>
      <c r="H45" s="18">
        <f t="shared" si="17"/>
        <v>83787233.370000005</v>
      </c>
      <c r="I45" s="17">
        <f t="shared" si="17"/>
        <v>83787233.370000005</v>
      </c>
      <c r="J45" s="18">
        <f t="shared" si="17"/>
        <v>83787233.370000005</v>
      </c>
      <c r="K45" s="21">
        <f t="shared" si="17"/>
        <v>0</v>
      </c>
    </row>
    <row r="46" spans="2:11" x14ac:dyDescent="0.25">
      <c r="B46" s="15"/>
      <c r="C46" s="16"/>
      <c r="D46" s="16"/>
      <c r="E46" s="16" t="s">
        <v>34</v>
      </c>
      <c r="F46" s="17">
        <v>74012182.040000007</v>
      </c>
      <c r="G46" s="17">
        <v>9775051.3299999982</v>
      </c>
      <c r="H46" s="18">
        <f t="shared" si="10"/>
        <v>83787233.370000005</v>
      </c>
      <c r="I46" s="17">
        <v>83787233.370000005</v>
      </c>
      <c r="J46" s="18">
        <v>83787233.370000005</v>
      </c>
      <c r="K46" s="21">
        <f t="shared" si="8"/>
        <v>0</v>
      </c>
    </row>
    <row r="47" spans="2:11" x14ac:dyDescent="0.25">
      <c r="B47" s="15"/>
      <c r="C47" s="16"/>
      <c r="D47" s="16" t="s">
        <v>35</v>
      </c>
      <c r="E47" s="16"/>
      <c r="F47" s="17">
        <f t="shared" ref="F47:K47" si="18">SUM(F48:F51)</f>
        <v>91451031.069999993</v>
      </c>
      <c r="G47" s="17">
        <f t="shared" si="18"/>
        <v>-28258306.469999999</v>
      </c>
      <c r="H47" s="18">
        <f t="shared" si="18"/>
        <v>63192724.599999994</v>
      </c>
      <c r="I47" s="17">
        <f t="shared" si="18"/>
        <v>60390491.050000004</v>
      </c>
      <c r="J47" s="18">
        <f t="shared" si="18"/>
        <v>59394639.330000006</v>
      </c>
      <c r="K47" s="21">
        <f t="shared" si="18"/>
        <v>2802233.5500000026</v>
      </c>
    </row>
    <row r="48" spans="2:11" x14ac:dyDescent="0.25">
      <c r="B48" s="15"/>
      <c r="C48" s="16"/>
      <c r="D48" s="16"/>
      <c r="E48" s="16" t="s">
        <v>35</v>
      </c>
      <c r="F48" s="17">
        <v>53740486.399999999</v>
      </c>
      <c r="G48" s="17">
        <v>-6921439.0900000036</v>
      </c>
      <c r="H48" s="18">
        <f t="shared" si="10"/>
        <v>46819047.309999995</v>
      </c>
      <c r="I48" s="17">
        <v>46819047.310000002</v>
      </c>
      <c r="J48" s="18">
        <v>46819047.310000002</v>
      </c>
      <c r="K48" s="21">
        <f t="shared" si="8"/>
        <v>0</v>
      </c>
    </row>
    <row r="49" spans="2:11" x14ac:dyDescent="0.25">
      <c r="B49" s="15"/>
      <c r="C49" s="16"/>
      <c r="D49" s="16"/>
      <c r="E49" s="16" t="s">
        <v>36</v>
      </c>
      <c r="F49" s="17">
        <v>14271344.67</v>
      </c>
      <c r="G49" s="17">
        <v>-6398425.9699999988</v>
      </c>
      <c r="H49" s="18">
        <f t="shared" si="10"/>
        <v>7872918.7000000011</v>
      </c>
      <c r="I49" s="17">
        <v>7872918.7000000002</v>
      </c>
      <c r="J49" s="18">
        <v>7872918.7000000002</v>
      </c>
      <c r="K49" s="21">
        <f t="shared" si="8"/>
        <v>0</v>
      </c>
    </row>
    <row r="50" spans="2:11" x14ac:dyDescent="0.25">
      <c r="B50" s="15"/>
      <c r="C50" s="16"/>
      <c r="D50" s="16"/>
      <c r="E50" s="16" t="s">
        <v>37</v>
      </c>
      <c r="F50" s="17">
        <v>13139200</v>
      </c>
      <c r="G50" s="17">
        <v>-11523075.379999999</v>
      </c>
      <c r="H50" s="18">
        <f t="shared" si="10"/>
        <v>1616124.620000001</v>
      </c>
      <c r="I50" s="17">
        <v>1616124.62</v>
      </c>
      <c r="J50" s="18">
        <v>1616124.62</v>
      </c>
      <c r="K50" s="21">
        <f t="shared" si="8"/>
        <v>0</v>
      </c>
    </row>
    <row r="51" spans="2:11" x14ac:dyDescent="0.25">
      <c r="B51" s="15"/>
      <c r="C51" s="16"/>
      <c r="D51" s="16"/>
      <c r="E51" s="16" t="s">
        <v>38</v>
      </c>
      <c r="F51" s="17">
        <v>10300000</v>
      </c>
      <c r="G51" s="17">
        <v>-3415366.0299999975</v>
      </c>
      <c r="H51" s="18">
        <f t="shared" si="10"/>
        <v>6884633.9700000025</v>
      </c>
      <c r="I51" s="17">
        <v>4082400.42</v>
      </c>
      <c r="J51" s="18">
        <v>3086548.7</v>
      </c>
      <c r="K51" s="21">
        <f t="shared" si="8"/>
        <v>2802233.5500000026</v>
      </c>
    </row>
    <row r="52" spans="2:11" x14ac:dyDescent="0.25">
      <c r="B52" s="15"/>
      <c r="C52" s="16"/>
      <c r="D52" s="16" t="s">
        <v>39</v>
      </c>
      <c r="E52" s="16"/>
      <c r="F52" s="17">
        <f t="shared" ref="F52:K52" si="19">SUM(F53:F56)</f>
        <v>45380125.869999997</v>
      </c>
      <c r="G52" s="17">
        <f t="shared" si="19"/>
        <v>23380619.769999996</v>
      </c>
      <c r="H52" s="18">
        <f t="shared" si="19"/>
        <v>68760745.639999986</v>
      </c>
      <c r="I52" s="17">
        <f t="shared" si="19"/>
        <v>68760745.640000001</v>
      </c>
      <c r="J52" s="18">
        <f t="shared" si="19"/>
        <v>68752625.640000001</v>
      </c>
      <c r="K52" s="21">
        <f t="shared" si="19"/>
        <v>0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f t="shared" si="10"/>
        <v>0</v>
      </c>
      <c r="I53" s="17">
        <v>0</v>
      </c>
      <c r="J53" s="18">
        <v>0</v>
      </c>
      <c r="K53" s="21">
        <f t="shared" si="8"/>
        <v>0</v>
      </c>
    </row>
    <row r="54" spans="2:11" x14ac:dyDescent="0.25">
      <c r="B54" s="15"/>
      <c r="C54" s="16"/>
      <c r="D54" s="16"/>
      <c r="E54" s="16" t="s">
        <v>41</v>
      </c>
      <c r="F54" s="17">
        <v>45380125.869999997</v>
      </c>
      <c r="G54" s="17">
        <v>20326769.769999996</v>
      </c>
      <c r="H54" s="18">
        <f t="shared" si="10"/>
        <v>65706895.639999993</v>
      </c>
      <c r="I54" s="17">
        <v>65706895.640000001</v>
      </c>
      <c r="J54" s="18">
        <v>65698775.640000001</v>
      </c>
      <c r="K54" s="21">
        <f t="shared" si="8"/>
        <v>0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f t="shared" si="10"/>
        <v>0</v>
      </c>
      <c r="I55" s="17">
        <v>0</v>
      </c>
      <c r="J55" s="18">
        <v>0</v>
      </c>
      <c r="K55" s="21">
        <f t="shared" si="8"/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3053850</v>
      </c>
      <c r="H56" s="18">
        <f t="shared" si="10"/>
        <v>3053850</v>
      </c>
      <c r="I56" s="17">
        <v>3053850</v>
      </c>
      <c r="J56" s="18">
        <v>3053850</v>
      </c>
      <c r="K56" s="21">
        <f t="shared" si="8"/>
        <v>0</v>
      </c>
    </row>
    <row r="57" spans="2:11" x14ac:dyDescent="0.25">
      <c r="B57" s="15"/>
      <c r="C57" s="16"/>
      <c r="D57" s="16" t="s">
        <v>44</v>
      </c>
      <c r="E57" s="16"/>
      <c r="F57" s="17">
        <f t="shared" ref="F57:K57" si="20">SUM(F58:F59)</f>
        <v>10750000</v>
      </c>
      <c r="G57" s="17">
        <f t="shared" si="20"/>
        <v>25056335.25</v>
      </c>
      <c r="H57" s="18">
        <f t="shared" si="20"/>
        <v>35806335.25</v>
      </c>
      <c r="I57" s="17">
        <f t="shared" si="20"/>
        <v>33762250</v>
      </c>
      <c r="J57" s="18">
        <f t="shared" si="20"/>
        <v>26136650</v>
      </c>
      <c r="K57" s="21">
        <f t="shared" si="20"/>
        <v>2044085.25</v>
      </c>
    </row>
    <row r="58" spans="2:11" x14ac:dyDescent="0.25">
      <c r="B58" s="15"/>
      <c r="C58" s="16"/>
      <c r="D58" s="16"/>
      <c r="E58" s="16" t="s">
        <v>45</v>
      </c>
      <c r="F58" s="17">
        <v>1750000</v>
      </c>
      <c r="G58" s="17">
        <v>24076335.25</v>
      </c>
      <c r="H58" s="18">
        <f t="shared" si="10"/>
        <v>25826335.25</v>
      </c>
      <c r="I58" s="17">
        <v>23782250</v>
      </c>
      <c r="J58" s="18">
        <v>16156650</v>
      </c>
      <c r="K58" s="21">
        <f t="shared" si="8"/>
        <v>2044085.25</v>
      </c>
    </row>
    <row r="59" spans="2:11" x14ac:dyDescent="0.25">
      <c r="B59" s="15"/>
      <c r="C59" s="16"/>
      <c r="D59" s="16"/>
      <c r="E59" s="16" t="s">
        <v>46</v>
      </c>
      <c r="F59" s="17">
        <v>9000000</v>
      </c>
      <c r="G59" s="17">
        <v>980000</v>
      </c>
      <c r="H59" s="18">
        <f t="shared" si="10"/>
        <v>9980000</v>
      </c>
      <c r="I59" s="17">
        <v>9980000</v>
      </c>
      <c r="J59" s="18">
        <v>9980000</v>
      </c>
      <c r="K59" s="21">
        <f t="shared" si="8"/>
        <v>0</v>
      </c>
    </row>
    <row r="60" spans="2:11" x14ac:dyDescent="0.25">
      <c r="B60" s="15"/>
      <c r="C60" s="16"/>
      <c r="D60" s="16" t="s">
        <v>47</v>
      </c>
      <c r="E60" s="16"/>
      <c r="F60" s="17">
        <f t="shared" ref="F60:K60" si="21">SUM(F61:F72)</f>
        <v>52504214.79999999</v>
      </c>
      <c r="G60" s="17">
        <f t="shared" si="21"/>
        <v>56554037.800000012</v>
      </c>
      <c r="H60" s="18">
        <f t="shared" si="21"/>
        <v>109058252.60000001</v>
      </c>
      <c r="I60" s="17">
        <f t="shared" si="21"/>
        <v>103496304.72999999</v>
      </c>
      <c r="J60" s="18">
        <f t="shared" si="21"/>
        <v>102522439.79000001</v>
      </c>
      <c r="K60" s="21">
        <f t="shared" si="21"/>
        <v>5561947.870000001</v>
      </c>
    </row>
    <row r="61" spans="2:11" x14ac:dyDescent="0.25">
      <c r="B61" s="15"/>
      <c r="C61" s="16"/>
      <c r="D61" s="16"/>
      <c r="E61" s="16" t="s">
        <v>46</v>
      </c>
      <c r="F61" s="17">
        <v>20000000</v>
      </c>
      <c r="G61" s="17">
        <v>-16339113.939999998</v>
      </c>
      <c r="H61" s="18">
        <f t="shared" si="10"/>
        <v>3660886.0600000024</v>
      </c>
      <c r="I61" s="17">
        <v>3660886.06</v>
      </c>
      <c r="J61" s="18">
        <v>3660886.06</v>
      </c>
      <c r="K61" s="21">
        <f t="shared" si="8"/>
        <v>0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205228.5</v>
      </c>
      <c r="H62" s="18">
        <f t="shared" si="10"/>
        <v>205228.5</v>
      </c>
      <c r="I62" s="17">
        <v>205228.5</v>
      </c>
      <c r="J62" s="18">
        <v>205228.5</v>
      </c>
      <c r="K62" s="21">
        <f t="shared" si="8"/>
        <v>0</v>
      </c>
    </row>
    <row r="63" spans="2:11" x14ac:dyDescent="0.25">
      <c r="B63" s="15"/>
      <c r="C63" s="16"/>
      <c r="D63" s="16"/>
      <c r="E63" s="16" t="s">
        <v>48</v>
      </c>
      <c r="F63" s="17">
        <v>500000</v>
      </c>
      <c r="G63" s="17">
        <v>15981790.300000001</v>
      </c>
      <c r="H63" s="18">
        <f t="shared" si="10"/>
        <v>16481790.300000001</v>
      </c>
      <c r="I63" s="17">
        <v>16382753.109999999</v>
      </c>
      <c r="J63" s="18">
        <v>15475368.65</v>
      </c>
      <c r="K63" s="21">
        <f t="shared" si="8"/>
        <v>99037.190000001341</v>
      </c>
    </row>
    <row r="64" spans="2:11" x14ac:dyDescent="0.25">
      <c r="B64" s="15"/>
      <c r="C64" s="16"/>
      <c r="D64" s="16"/>
      <c r="E64" s="16" t="s">
        <v>49</v>
      </c>
      <c r="F64" s="17">
        <v>5965000</v>
      </c>
      <c r="G64" s="17">
        <v>-3463347.91</v>
      </c>
      <c r="H64" s="18">
        <f t="shared" si="10"/>
        <v>2501652.09</v>
      </c>
      <c r="I64" s="17">
        <v>2501652.09</v>
      </c>
      <c r="J64" s="18">
        <v>2501652.09</v>
      </c>
      <c r="K64" s="21">
        <f t="shared" si="8"/>
        <v>0</v>
      </c>
    </row>
    <row r="65" spans="2:11" x14ac:dyDescent="0.25">
      <c r="B65" s="15"/>
      <c r="C65" s="16"/>
      <c r="D65" s="16"/>
      <c r="E65" s="16" t="s">
        <v>50</v>
      </c>
      <c r="F65" s="17">
        <v>21000000</v>
      </c>
      <c r="G65" s="17">
        <v>22765715.649999999</v>
      </c>
      <c r="H65" s="18">
        <f t="shared" si="10"/>
        <v>43765715.649999999</v>
      </c>
      <c r="I65" s="17">
        <v>38302804.969999999</v>
      </c>
      <c r="J65" s="18">
        <v>38236324.490000002</v>
      </c>
      <c r="K65" s="21">
        <f t="shared" si="8"/>
        <v>5462910.6799999997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0</v>
      </c>
      <c r="H66" s="18">
        <f t="shared" si="10"/>
        <v>0</v>
      </c>
      <c r="I66" s="17">
        <v>0</v>
      </c>
      <c r="J66" s="18">
        <v>0</v>
      </c>
      <c r="K66" s="21">
        <f t="shared" si="8"/>
        <v>0</v>
      </c>
    </row>
    <row r="67" spans="2:11" x14ac:dyDescent="0.25">
      <c r="B67" s="15"/>
      <c r="C67" s="16"/>
      <c r="D67" s="16"/>
      <c r="E67" s="16" t="s">
        <v>52</v>
      </c>
      <c r="F67" s="17">
        <v>1219594.94</v>
      </c>
      <c r="G67" s="17">
        <v>15649905.060000002</v>
      </c>
      <c r="H67" s="18">
        <f t="shared" si="10"/>
        <v>16869500.000000004</v>
      </c>
      <c r="I67" s="17">
        <v>16869500</v>
      </c>
      <c r="J67" s="18">
        <v>16869500</v>
      </c>
      <c r="K67" s="21">
        <f t="shared" si="8"/>
        <v>0</v>
      </c>
    </row>
    <row r="68" spans="2:11" x14ac:dyDescent="0.25">
      <c r="B68" s="15"/>
      <c r="C68" s="16"/>
      <c r="D68" s="16"/>
      <c r="E68" s="16" t="s">
        <v>53</v>
      </c>
      <c r="F68" s="17">
        <v>770634.94</v>
      </c>
      <c r="G68" s="17">
        <v>9949465.0600000005</v>
      </c>
      <c r="H68" s="18">
        <f t="shared" si="10"/>
        <v>10720100</v>
      </c>
      <c r="I68" s="17">
        <v>10720100</v>
      </c>
      <c r="J68" s="18">
        <v>10720100</v>
      </c>
      <c r="K68" s="21">
        <f t="shared" si="8"/>
        <v>0</v>
      </c>
    </row>
    <row r="69" spans="2:11" x14ac:dyDescent="0.25">
      <c r="B69" s="15"/>
      <c r="C69" s="16"/>
      <c r="D69" s="16"/>
      <c r="E69" s="16" t="s">
        <v>54</v>
      </c>
      <c r="F69" s="17">
        <v>879154.94</v>
      </c>
      <c r="G69" s="17">
        <v>-82254.939999999944</v>
      </c>
      <c r="H69" s="18">
        <f t="shared" si="10"/>
        <v>796900</v>
      </c>
      <c r="I69" s="17">
        <v>796900</v>
      </c>
      <c r="J69" s="18">
        <v>796900</v>
      </c>
      <c r="K69" s="21">
        <f t="shared" si="8"/>
        <v>0</v>
      </c>
    </row>
    <row r="70" spans="2:11" x14ac:dyDescent="0.25">
      <c r="B70" s="15"/>
      <c r="C70" s="16"/>
      <c r="D70" s="16"/>
      <c r="E70" s="16" t="s">
        <v>55</v>
      </c>
      <c r="F70" s="17">
        <v>2169829.98</v>
      </c>
      <c r="G70" s="17">
        <v>10613150.02</v>
      </c>
      <c r="H70" s="18">
        <f t="shared" si="10"/>
        <v>12782980</v>
      </c>
      <c r="I70" s="17">
        <v>12782980</v>
      </c>
      <c r="J70" s="18">
        <v>12782980</v>
      </c>
      <c r="K70" s="21">
        <f t="shared" si="8"/>
        <v>0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f t="shared" si="10"/>
        <v>0</v>
      </c>
      <c r="I71" s="17">
        <v>0</v>
      </c>
      <c r="J71" s="18">
        <v>0</v>
      </c>
      <c r="K71" s="21">
        <f t="shared" si="8"/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1273500</v>
      </c>
      <c r="H72" s="18">
        <f t="shared" si="10"/>
        <v>1273500</v>
      </c>
      <c r="I72" s="17">
        <v>1273500</v>
      </c>
      <c r="J72" s="18">
        <v>1273500</v>
      </c>
      <c r="K72" s="21">
        <f t="shared" si="8"/>
        <v>0</v>
      </c>
    </row>
    <row r="73" spans="2:11" x14ac:dyDescent="0.25">
      <c r="B73" s="15"/>
      <c r="C73" s="16"/>
      <c r="D73" s="16" t="s">
        <v>58</v>
      </c>
      <c r="E73" s="16"/>
      <c r="F73" s="17">
        <f t="shared" ref="F73:K73" si="22">SUM(F74:F75)</f>
        <v>4508572.2</v>
      </c>
      <c r="G73" s="17">
        <f t="shared" si="22"/>
        <v>1670108.7199999997</v>
      </c>
      <c r="H73" s="18">
        <f t="shared" si="22"/>
        <v>6178680.9199999999</v>
      </c>
      <c r="I73" s="17">
        <f t="shared" si="22"/>
        <v>4891755.1400000006</v>
      </c>
      <c r="J73" s="18">
        <f t="shared" si="22"/>
        <v>4891755.1400000006</v>
      </c>
      <c r="K73" s="21">
        <f t="shared" si="22"/>
        <v>1286925.7799999998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2745737.3</v>
      </c>
      <c r="H74" s="18">
        <f t="shared" si="10"/>
        <v>2745737.3</v>
      </c>
      <c r="I74" s="17">
        <v>1458811.52</v>
      </c>
      <c r="J74" s="18">
        <v>1458811.52</v>
      </c>
      <c r="K74" s="21">
        <f t="shared" si="8"/>
        <v>1286925.7799999998</v>
      </c>
    </row>
    <row r="75" spans="2:11" x14ac:dyDescent="0.25">
      <c r="B75" s="15"/>
      <c r="C75" s="16"/>
      <c r="D75" s="16"/>
      <c r="E75" s="16" t="s">
        <v>58</v>
      </c>
      <c r="F75" s="17">
        <v>4508572.2</v>
      </c>
      <c r="G75" s="17">
        <v>-1075628.58</v>
      </c>
      <c r="H75" s="18">
        <f t="shared" si="10"/>
        <v>3432943.62</v>
      </c>
      <c r="I75" s="17">
        <v>3432943.62</v>
      </c>
      <c r="J75" s="18">
        <v>3432943.62</v>
      </c>
      <c r="K75" s="21">
        <f t="shared" si="8"/>
        <v>0</v>
      </c>
    </row>
    <row r="76" spans="2:11" x14ac:dyDescent="0.25">
      <c r="B76" s="15"/>
      <c r="C76" s="16"/>
      <c r="D76" s="16" t="s">
        <v>60</v>
      </c>
      <c r="E76" s="16"/>
      <c r="F76" s="17">
        <f t="shared" ref="F76:K76" si="23">F77</f>
        <v>0</v>
      </c>
      <c r="G76" s="17">
        <f t="shared" si="23"/>
        <v>0</v>
      </c>
      <c r="H76" s="18">
        <f t="shared" si="23"/>
        <v>0</v>
      </c>
      <c r="I76" s="17">
        <f t="shared" si="23"/>
        <v>0</v>
      </c>
      <c r="J76" s="18">
        <f t="shared" si="23"/>
        <v>0</v>
      </c>
      <c r="K76" s="21">
        <f t="shared" si="23"/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f t="shared" si="10"/>
        <v>0</v>
      </c>
      <c r="I77" s="17">
        <v>0</v>
      </c>
      <c r="J77" s="18">
        <v>0</v>
      </c>
      <c r="K77" s="21">
        <f t="shared" si="8"/>
        <v>0</v>
      </c>
    </row>
    <row r="78" spans="2:11" x14ac:dyDescent="0.25">
      <c r="B78" s="15"/>
      <c r="C78" s="16"/>
      <c r="D78" s="16" t="s">
        <v>62</v>
      </c>
      <c r="E78" s="16"/>
      <c r="F78" s="17">
        <f t="shared" ref="F78:K78" si="24">F79</f>
        <v>0</v>
      </c>
      <c r="G78" s="17">
        <f t="shared" si="24"/>
        <v>100000</v>
      </c>
      <c r="H78" s="18">
        <f t="shared" si="24"/>
        <v>100000</v>
      </c>
      <c r="I78" s="17">
        <f t="shared" si="24"/>
        <v>0</v>
      </c>
      <c r="J78" s="18">
        <f t="shared" si="24"/>
        <v>0</v>
      </c>
      <c r="K78" s="21">
        <f t="shared" si="24"/>
        <v>100000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100000</v>
      </c>
      <c r="H79" s="18">
        <f t="shared" si="10"/>
        <v>100000</v>
      </c>
      <c r="I79" s="17">
        <v>0</v>
      </c>
      <c r="J79" s="18">
        <v>0</v>
      </c>
      <c r="K79" s="21">
        <f t="shared" si="8"/>
        <v>100000</v>
      </c>
    </row>
    <row r="80" spans="2:11" x14ac:dyDescent="0.25">
      <c r="B80" s="15"/>
      <c r="C80" s="16"/>
      <c r="D80" s="16" t="s">
        <v>64</v>
      </c>
      <c r="E80" s="16"/>
      <c r="F80" s="17">
        <f t="shared" ref="F80:K80" si="25">SUM(F81:F82)</f>
        <v>2860792.95</v>
      </c>
      <c r="G80" s="17">
        <f t="shared" si="25"/>
        <v>18530.95000000007</v>
      </c>
      <c r="H80" s="18">
        <f t="shared" si="25"/>
        <v>2879323.9000000004</v>
      </c>
      <c r="I80" s="17">
        <f t="shared" si="25"/>
        <v>2879323.9</v>
      </c>
      <c r="J80" s="18">
        <f t="shared" si="25"/>
        <v>2879323.9</v>
      </c>
      <c r="K80" s="21">
        <f t="shared" si="25"/>
        <v>0</v>
      </c>
    </row>
    <row r="81" spans="2:11" x14ac:dyDescent="0.25">
      <c r="B81" s="15"/>
      <c r="C81" s="16"/>
      <c r="D81" s="16"/>
      <c r="E81" s="16" t="s">
        <v>65</v>
      </c>
      <c r="F81" s="17">
        <v>2860792.95</v>
      </c>
      <c r="G81" s="17">
        <v>18530.95000000007</v>
      </c>
      <c r="H81" s="18">
        <f t="shared" si="10"/>
        <v>2879323.9000000004</v>
      </c>
      <c r="I81" s="17">
        <v>2879323.9</v>
      </c>
      <c r="J81" s="18">
        <v>2879323.9</v>
      </c>
      <c r="K81" s="21">
        <f t="shared" si="8"/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f t="shared" si="10"/>
        <v>0</v>
      </c>
      <c r="I82" s="17">
        <v>0</v>
      </c>
      <c r="J82" s="18">
        <v>0</v>
      </c>
      <c r="K82" s="21">
        <f t="shared" si="8"/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3">
        <v>0</v>
      </c>
      <c r="H83" s="14">
        <f>F83+G83</f>
        <v>0</v>
      </c>
      <c r="I83" s="13">
        <v>0</v>
      </c>
      <c r="J83" s="14">
        <v>0</v>
      </c>
      <c r="K83" s="22">
        <f>H83-I83</f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3">
        <v>0</v>
      </c>
      <c r="H84" s="14">
        <f>F84+G84</f>
        <v>0</v>
      </c>
      <c r="I84" s="13">
        <v>0</v>
      </c>
      <c r="J84" s="14">
        <v>0</v>
      </c>
      <c r="K84" s="22">
        <f>H84-I84</f>
        <v>0</v>
      </c>
    </row>
    <row r="85" spans="2:11" x14ac:dyDescent="0.25">
      <c r="B85" s="7"/>
      <c r="C85" s="11"/>
      <c r="D85" s="11" t="s">
        <v>68</v>
      </c>
      <c r="E85" s="11"/>
      <c r="F85" s="13">
        <f>F89+F92+F94</f>
        <v>98579303.840000004</v>
      </c>
      <c r="G85" s="13">
        <f>G86+G89+G92+G94</f>
        <v>3402840.7299999967</v>
      </c>
      <c r="H85" s="14">
        <f>H86+H89+H92+H94</f>
        <v>101982144.56999999</v>
      </c>
      <c r="I85" s="13">
        <f>I86+I89+I92+I94</f>
        <v>95088081.139999986</v>
      </c>
      <c r="J85" s="14">
        <f>J86+J89+J92+J94</f>
        <v>91133713.439999998</v>
      </c>
      <c r="K85" s="22">
        <f>K86+K89+K92+K94</f>
        <v>6894063.4299999885</v>
      </c>
    </row>
    <row r="86" spans="2:11" x14ac:dyDescent="0.25">
      <c r="B86" s="15"/>
      <c r="C86" s="16"/>
      <c r="D86" s="16" t="s">
        <v>69</v>
      </c>
      <c r="E86" s="16"/>
      <c r="F86" s="17">
        <f t="shared" ref="F86:K86" si="26">SUM(F87:F88)</f>
        <v>0</v>
      </c>
      <c r="G86" s="17">
        <f t="shared" si="26"/>
        <v>980000</v>
      </c>
      <c r="H86" s="18">
        <f t="shared" si="26"/>
        <v>980000</v>
      </c>
      <c r="I86" s="17">
        <f t="shared" si="26"/>
        <v>665348.34</v>
      </c>
      <c r="J86" s="18">
        <f t="shared" si="26"/>
        <v>0</v>
      </c>
      <c r="K86" s="21">
        <f t="shared" si="26"/>
        <v>314651.66000000003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f t="shared" ref="H87:H99" si="27">F87+G87</f>
        <v>0</v>
      </c>
      <c r="I87" s="17">
        <v>0</v>
      </c>
      <c r="J87" s="18">
        <v>0</v>
      </c>
      <c r="K87" s="21">
        <f t="shared" ref="K87:K99" si="28">H87-I87</f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980000</v>
      </c>
      <c r="H88" s="18">
        <f t="shared" si="27"/>
        <v>980000</v>
      </c>
      <c r="I88" s="17">
        <v>665348.34</v>
      </c>
      <c r="J88" s="18">
        <v>0</v>
      </c>
      <c r="K88" s="21">
        <f t="shared" si="28"/>
        <v>314651.66000000003</v>
      </c>
    </row>
    <row r="89" spans="2:11" x14ac:dyDescent="0.25">
      <c r="B89" s="15"/>
      <c r="C89" s="16"/>
      <c r="D89" s="16" t="s">
        <v>70</v>
      </c>
      <c r="E89" s="16"/>
      <c r="F89" s="17">
        <f t="shared" ref="F89:K89" si="29">SUM(F90:F91)</f>
        <v>12878374</v>
      </c>
      <c r="G89" s="17">
        <f t="shared" si="29"/>
        <v>-2217508.84</v>
      </c>
      <c r="H89" s="18">
        <f t="shared" si="29"/>
        <v>10660865.16</v>
      </c>
      <c r="I89" s="17">
        <f t="shared" si="29"/>
        <v>10660865.16</v>
      </c>
      <c r="J89" s="18">
        <f t="shared" si="29"/>
        <v>10660865.16</v>
      </c>
      <c r="K89" s="21">
        <f t="shared" si="29"/>
        <v>0</v>
      </c>
    </row>
    <row r="90" spans="2:11" x14ac:dyDescent="0.25">
      <c r="B90" s="15"/>
      <c r="C90" s="16"/>
      <c r="D90" s="16"/>
      <c r="E90" s="16" t="s">
        <v>71</v>
      </c>
      <c r="F90" s="17">
        <v>12878374</v>
      </c>
      <c r="G90" s="17">
        <v>-2217508.84</v>
      </c>
      <c r="H90" s="18">
        <f t="shared" si="27"/>
        <v>10660865.16</v>
      </c>
      <c r="I90" s="17">
        <v>10660865.16</v>
      </c>
      <c r="J90" s="18">
        <v>10660865.16</v>
      </c>
      <c r="K90" s="21">
        <f t="shared" si="28"/>
        <v>0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f t="shared" si="27"/>
        <v>0</v>
      </c>
      <c r="I91" s="17">
        <v>0</v>
      </c>
      <c r="J91" s="18">
        <v>0</v>
      </c>
      <c r="K91" s="21">
        <f t="shared" si="28"/>
        <v>0</v>
      </c>
    </row>
    <row r="92" spans="2:11" x14ac:dyDescent="0.25">
      <c r="B92" s="15"/>
      <c r="C92" s="16"/>
      <c r="D92" s="16" t="s">
        <v>42</v>
      </c>
      <c r="E92" s="16"/>
      <c r="F92" s="17">
        <f t="shared" ref="F92:K92" si="30">F93</f>
        <v>35302958.890000001</v>
      </c>
      <c r="G92" s="17">
        <f t="shared" si="30"/>
        <v>-12996814.819999993</v>
      </c>
      <c r="H92" s="18">
        <f t="shared" si="30"/>
        <v>22306144.070000008</v>
      </c>
      <c r="I92" s="17">
        <f t="shared" si="30"/>
        <v>22306144.07</v>
      </c>
      <c r="J92" s="18">
        <f t="shared" si="30"/>
        <v>22306144.07</v>
      </c>
      <c r="K92" s="21">
        <f t="shared" si="30"/>
        <v>0</v>
      </c>
    </row>
    <row r="93" spans="2:11" x14ac:dyDescent="0.25">
      <c r="B93" s="15"/>
      <c r="C93" s="16"/>
      <c r="D93" s="16"/>
      <c r="E93" s="16" t="s">
        <v>42</v>
      </c>
      <c r="F93" s="17">
        <v>35302958.890000001</v>
      </c>
      <c r="G93" s="17">
        <v>-12996814.819999993</v>
      </c>
      <c r="H93" s="18">
        <f t="shared" si="27"/>
        <v>22306144.070000008</v>
      </c>
      <c r="I93" s="17">
        <v>22306144.07</v>
      </c>
      <c r="J93" s="18">
        <v>22306144.07</v>
      </c>
      <c r="K93" s="21">
        <f t="shared" si="28"/>
        <v>0</v>
      </c>
    </row>
    <row r="94" spans="2:11" x14ac:dyDescent="0.25">
      <c r="B94" s="15"/>
      <c r="C94" s="16"/>
      <c r="D94" s="16" t="s">
        <v>73</v>
      </c>
      <c r="E94" s="16"/>
      <c r="F94" s="17">
        <f t="shared" ref="F94:K94" si="31">SUM(F95:F99)</f>
        <v>50397970.949999996</v>
      </c>
      <c r="G94" s="17">
        <f t="shared" si="31"/>
        <v>17637164.389999989</v>
      </c>
      <c r="H94" s="18">
        <f t="shared" si="31"/>
        <v>68035135.339999989</v>
      </c>
      <c r="I94" s="17">
        <f t="shared" si="31"/>
        <v>61455723.569999993</v>
      </c>
      <c r="J94" s="18">
        <f t="shared" si="31"/>
        <v>58166704.209999993</v>
      </c>
      <c r="K94" s="21">
        <f t="shared" si="31"/>
        <v>6579411.7699999884</v>
      </c>
    </row>
    <row r="95" spans="2:11" x14ac:dyDescent="0.25">
      <c r="B95" s="15"/>
      <c r="C95" s="16"/>
      <c r="D95" s="16"/>
      <c r="E95" s="16" t="s">
        <v>74</v>
      </c>
      <c r="F95" s="17">
        <v>39051384.049999997</v>
      </c>
      <c r="G95" s="17">
        <v>10837722.699999988</v>
      </c>
      <c r="H95" s="18">
        <f t="shared" si="27"/>
        <v>49889106.749999985</v>
      </c>
      <c r="I95" s="17">
        <v>43309694.979999997</v>
      </c>
      <c r="J95" s="18">
        <v>40207218.119999997</v>
      </c>
      <c r="K95" s="21">
        <f t="shared" si="28"/>
        <v>6579411.7699999884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0</v>
      </c>
      <c r="H96" s="18">
        <f t="shared" si="27"/>
        <v>0</v>
      </c>
      <c r="I96" s="17">
        <v>0</v>
      </c>
      <c r="J96" s="18">
        <v>0</v>
      </c>
      <c r="K96" s="21">
        <f t="shared" si="28"/>
        <v>0</v>
      </c>
    </row>
    <row r="97" spans="2:11" x14ac:dyDescent="0.25">
      <c r="B97" s="15"/>
      <c r="C97" s="16"/>
      <c r="D97" s="16"/>
      <c r="E97" s="16" t="s">
        <v>76</v>
      </c>
      <c r="F97" s="17">
        <v>150000</v>
      </c>
      <c r="G97" s="17">
        <v>-105405.24000000005</v>
      </c>
      <c r="H97" s="18">
        <f t="shared" si="27"/>
        <v>44594.759999999951</v>
      </c>
      <c r="I97" s="17">
        <v>44594.76</v>
      </c>
      <c r="J97" s="18">
        <v>44594.76</v>
      </c>
      <c r="K97" s="21">
        <f t="shared" si="28"/>
        <v>0</v>
      </c>
    </row>
    <row r="98" spans="2:11" x14ac:dyDescent="0.25">
      <c r="B98" s="15"/>
      <c r="C98" s="16"/>
      <c r="D98" s="16"/>
      <c r="E98" s="16" t="s">
        <v>77</v>
      </c>
      <c r="F98" s="17">
        <v>2896586.9</v>
      </c>
      <c r="G98" s="17">
        <v>1679.7600000000093</v>
      </c>
      <c r="H98" s="18">
        <f t="shared" si="27"/>
        <v>2898266.66</v>
      </c>
      <c r="I98" s="17">
        <v>2898266.66</v>
      </c>
      <c r="J98" s="18">
        <v>2898266.66</v>
      </c>
      <c r="K98" s="21">
        <f t="shared" si="28"/>
        <v>0</v>
      </c>
    </row>
    <row r="99" spans="2:11" x14ac:dyDescent="0.25">
      <c r="B99" s="15"/>
      <c r="C99" s="16"/>
      <c r="D99" s="16"/>
      <c r="E99" s="16" t="s">
        <v>78</v>
      </c>
      <c r="F99" s="17">
        <v>8300000</v>
      </c>
      <c r="G99" s="17">
        <v>6903167.1700000018</v>
      </c>
      <c r="H99" s="18">
        <f t="shared" si="27"/>
        <v>15203167.170000002</v>
      </c>
      <c r="I99" s="17">
        <v>15203167.17</v>
      </c>
      <c r="J99" s="18">
        <v>15016624.67</v>
      </c>
      <c r="K99" s="21">
        <f t="shared" si="28"/>
        <v>0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21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21"/>
    </row>
    <row r="102" spans="2:11" x14ac:dyDescent="0.25">
      <c r="B102" s="7"/>
      <c r="C102" s="11"/>
      <c r="D102" s="11" t="s">
        <v>81</v>
      </c>
      <c r="E102" s="11"/>
      <c r="F102" s="13">
        <f t="shared" ref="F102:K102" si="32">F103</f>
        <v>323252741.56999999</v>
      </c>
      <c r="G102" s="13">
        <f t="shared" si="32"/>
        <v>-135658472.58999997</v>
      </c>
      <c r="H102" s="14">
        <f t="shared" si="32"/>
        <v>187594268.98000005</v>
      </c>
      <c r="I102" s="13">
        <f t="shared" si="32"/>
        <v>180401676.51000002</v>
      </c>
      <c r="J102" s="14">
        <f t="shared" si="32"/>
        <v>178638532.20000002</v>
      </c>
      <c r="K102" s="22">
        <f t="shared" si="32"/>
        <v>7192592.4700000435</v>
      </c>
    </row>
    <row r="103" spans="2:11" x14ac:dyDescent="0.25">
      <c r="B103" s="15"/>
      <c r="C103" s="16"/>
      <c r="D103" s="16" t="s">
        <v>82</v>
      </c>
      <c r="E103" s="16"/>
      <c r="F103" s="17">
        <f t="shared" ref="F103:K103" si="33">SUM(F104:F111)</f>
        <v>323252741.56999999</v>
      </c>
      <c r="G103" s="17">
        <f t="shared" si="33"/>
        <v>-135658472.58999997</v>
      </c>
      <c r="H103" s="18">
        <f t="shared" si="33"/>
        <v>187594268.98000005</v>
      </c>
      <c r="I103" s="17">
        <f t="shared" si="33"/>
        <v>180401676.51000002</v>
      </c>
      <c r="J103" s="18">
        <f t="shared" si="33"/>
        <v>178638532.20000002</v>
      </c>
      <c r="K103" s="21">
        <f t="shared" si="33"/>
        <v>7192592.4700000435</v>
      </c>
    </row>
    <row r="104" spans="2:11" x14ac:dyDescent="0.25">
      <c r="B104" s="15"/>
      <c r="C104" s="16"/>
      <c r="D104" s="16"/>
      <c r="E104" s="16" t="s">
        <v>83</v>
      </c>
      <c r="F104" s="17">
        <v>43724388.039999999</v>
      </c>
      <c r="G104" s="17">
        <v>-850945.79000000656</v>
      </c>
      <c r="H104" s="18">
        <f t="shared" ref="H104:H111" si="34">F104+G104</f>
        <v>42873442.249999993</v>
      </c>
      <c r="I104" s="17">
        <v>42873433.57</v>
      </c>
      <c r="J104" s="18">
        <v>42752329.259999998</v>
      </c>
      <c r="K104" s="21">
        <f t="shared" ref="K104:K111" si="35">H104-I104</f>
        <v>8.6799999922513962</v>
      </c>
    </row>
    <row r="105" spans="2:11" x14ac:dyDescent="0.25">
      <c r="B105" s="15"/>
      <c r="C105" s="16"/>
      <c r="D105" s="16"/>
      <c r="E105" s="16" t="s">
        <v>84</v>
      </c>
      <c r="F105" s="17">
        <v>16082171.550000001</v>
      </c>
      <c r="G105" s="17">
        <v>5876263.1099999994</v>
      </c>
      <c r="H105" s="18">
        <f t="shared" si="34"/>
        <v>21958434.66</v>
      </c>
      <c r="I105" s="17">
        <v>21714434.66</v>
      </c>
      <c r="J105" s="18">
        <v>21713506.66</v>
      </c>
      <c r="K105" s="21">
        <f t="shared" si="35"/>
        <v>244000</v>
      </c>
    </row>
    <row r="106" spans="2:11" x14ac:dyDescent="0.25">
      <c r="B106" s="15"/>
      <c r="C106" s="16"/>
      <c r="D106" s="16"/>
      <c r="E106" s="16" t="s">
        <v>85</v>
      </c>
      <c r="F106" s="17">
        <v>6920000</v>
      </c>
      <c r="G106" s="17">
        <v>-1103164.3300000019</v>
      </c>
      <c r="H106" s="18">
        <f t="shared" si="34"/>
        <v>5816835.6699999981</v>
      </c>
      <c r="I106" s="17">
        <v>5816835.6699999999</v>
      </c>
      <c r="J106" s="18">
        <v>5816835.6699999999</v>
      </c>
      <c r="K106" s="21">
        <f t="shared" si="35"/>
        <v>0</v>
      </c>
    </row>
    <row r="107" spans="2:11" x14ac:dyDescent="0.25">
      <c r="B107" s="15"/>
      <c r="C107" s="16"/>
      <c r="D107" s="16"/>
      <c r="E107" s="16" t="s">
        <v>86</v>
      </c>
      <c r="F107" s="17">
        <v>159796912.37</v>
      </c>
      <c r="G107" s="17">
        <v>-138218596.10999995</v>
      </c>
      <c r="H107" s="18">
        <f t="shared" si="34"/>
        <v>21578316.26000005</v>
      </c>
      <c r="I107" s="17">
        <v>14669796.470000001</v>
      </c>
      <c r="J107" s="18">
        <v>14667302.470000001</v>
      </c>
      <c r="K107" s="21">
        <f t="shared" si="35"/>
        <v>6908519.7900000494</v>
      </c>
    </row>
    <row r="108" spans="2:11" x14ac:dyDescent="0.25">
      <c r="B108" s="15"/>
      <c r="C108" s="16"/>
      <c r="D108" s="16"/>
      <c r="E108" s="16" t="s">
        <v>87</v>
      </c>
      <c r="F108" s="17">
        <v>60088810.189999998</v>
      </c>
      <c r="G108" s="17">
        <v>13402601.060000002</v>
      </c>
      <c r="H108" s="18">
        <f t="shared" si="34"/>
        <v>73491411.25</v>
      </c>
      <c r="I108" s="17">
        <v>73491411.25</v>
      </c>
      <c r="J108" s="18">
        <v>73476094.25</v>
      </c>
      <c r="K108" s="21">
        <f t="shared" si="35"/>
        <v>0</v>
      </c>
    </row>
    <row r="109" spans="2:11" x14ac:dyDescent="0.25">
      <c r="B109" s="15"/>
      <c r="C109" s="16"/>
      <c r="D109" s="16"/>
      <c r="E109" s="16" t="s">
        <v>88</v>
      </c>
      <c r="F109" s="17">
        <v>14590325.300000001</v>
      </c>
      <c r="G109" s="17">
        <v>-2714631.2100000009</v>
      </c>
      <c r="H109" s="18">
        <f t="shared" si="34"/>
        <v>11875694.09</v>
      </c>
      <c r="I109" s="17">
        <v>11875694.09</v>
      </c>
      <c r="J109" s="18">
        <v>11805633.09</v>
      </c>
      <c r="K109" s="21">
        <f t="shared" si="35"/>
        <v>0</v>
      </c>
    </row>
    <row r="110" spans="2:11" x14ac:dyDescent="0.25">
      <c r="B110" s="15"/>
      <c r="C110" s="16"/>
      <c r="D110" s="16"/>
      <c r="E110" s="16" t="s">
        <v>89</v>
      </c>
      <c r="F110" s="17">
        <v>18335134.120000001</v>
      </c>
      <c r="G110" s="17">
        <v>-8553924.9699999988</v>
      </c>
      <c r="H110" s="18">
        <f t="shared" si="34"/>
        <v>9781209.1500000022</v>
      </c>
      <c r="I110" s="17">
        <v>9741145.1500000004</v>
      </c>
      <c r="J110" s="18">
        <v>8187905.1500000004</v>
      </c>
      <c r="K110" s="21">
        <f t="shared" si="35"/>
        <v>40064.000000001863</v>
      </c>
    </row>
    <row r="111" spans="2:11" x14ac:dyDescent="0.25">
      <c r="B111" s="15"/>
      <c r="C111" s="16"/>
      <c r="D111" s="16"/>
      <c r="E111" s="16" t="s">
        <v>90</v>
      </c>
      <c r="F111" s="17">
        <v>3715000</v>
      </c>
      <c r="G111" s="17">
        <v>-3496074.3499999996</v>
      </c>
      <c r="H111" s="18">
        <f t="shared" si="34"/>
        <v>218925.65000000037</v>
      </c>
      <c r="I111" s="17">
        <v>218925.65</v>
      </c>
      <c r="J111" s="18">
        <v>218925.65</v>
      </c>
      <c r="K111" s="21">
        <f t="shared" si="35"/>
        <v>3.7834979593753815E-10</v>
      </c>
    </row>
    <row r="112" spans="2:11" x14ac:dyDescent="0.25">
      <c r="B112" s="7"/>
      <c r="C112" s="11"/>
      <c r="D112" s="11" t="s">
        <v>91</v>
      </c>
      <c r="E112" s="11"/>
      <c r="F112" s="13">
        <f t="shared" ref="F112:K112" si="36">F113+F115+F118+F124+F127+F131+F134+F136+F149+F157+F164</f>
        <v>775637536.11000001</v>
      </c>
      <c r="G112" s="13">
        <f t="shared" si="36"/>
        <v>230411251.74999994</v>
      </c>
      <c r="H112" s="14">
        <f t="shared" si="36"/>
        <v>1006048787.86</v>
      </c>
      <c r="I112" s="13">
        <f t="shared" si="36"/>
        <v>957177944.03999996</v>
      </c>
      <c r="J112" s="14">
        <f t="shared" si="36"/>
        <v>931705371.39999998</v>
      </c>
      <c r="K112" s="22">
        <f t="shared" si="36"/>
        <v>48870843.819999903</v>
      </c>
    </row>
    <row r="113" spans="2:11" x14ac:dyDescent="0.25">
      <c r="B113" s="15"/>
      <c r="C113" s="16"/>
      <c r="D113" s="16" t="s">
        <v>92</v>
      </c>
      <c r="E113" s="16"/>
      <c r="F113" s="17">
        <f t="shared" ref="F113:K113" si="37">F114</f>
        <v>0</v>
      </c>
      <c r="G113" s="17">
        <f t="shared" si="37"/>
        <v>0</v>
      </c>
      <c r="H113" s="18">
        <f t="shared" si="37"/>
        <v>0</v>
      </c>
      <c r="I113" s="17">
        <f t="shared" si="37"/>
        <v>0</v>
      </c>
      <c r="J113" s="18">
        <f t="shared" si="37"/>
        <v>0</v>
      </c>
      <c r="K113" s="21">
        <f t="shared" si="37"/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f t="shared" ref="H114:H166" si="38">F114+G114</f>
        <v>0</v>
      </c>
      <c r="I114" s="17">
        <v>0</v>
      </c>
      <c r="J114" s="18">
        <v>0</v>
      </c>
      <c r="K114" s="21">
        <f t="shared" ref="K114:K166" si="39">H114-I114</f>
        <v>0</v>
      </c>
    </row>
    <row r="115" spans="2:11" x14ac:dyDescent="0.25">
      <c r="B115" s="15"/>
      <c r="C115" s="16"/>
      <c r="D115" s="16" t="s">
        <v>94</v>
      </c>
      <c r="E115" s="16"/>
      <c r="F115" s="17">
        <f t="shared" ref="F115:K115" si="40">SUM(F116:F117)</f>
        <v>12500000</v>
      </c>
      <c r="G115" s="17">
        <f t="shared" si="40"/>
        <v>-3600427.7300000004</v>
      </c>
      <c r="H115" s="18">
        <f t="shared" si="40"/>
        <v>8899572.2699999996</v>
      </c>
      <c r="I115" s="17">
        <f t="shared" si="40"/>
        <v>4792274.54</v>
      </c>
      <c r="J115" s="18">
        <f t="shared" si="40"/>
        <v>4792274.54</v>
      </c>
      <c r="K115" s="21">
        <f t="shared" si="40"/>
        <v>4107297.7299999995</v>
      </c>
    </row>
    <row r="116" spans="2:11" x14ac:dyDescent="0.25">
      <c r="B116" s="15"/>
      <c r="C116" s="16"/>
      <c r="D116" s="16"/>
      <c r="E116" s="16" t="s">
        <v>95</v>
      </c>
      <c r="F116" s="17">
        <v>12500000</v>
      </c>
      <c r="G116" s="17">
        <v>-12491728.77</v>
      </c>
      <c r="H116" s="18">
        <f t="shared" si="38"/>
        <v>8271.230000000447</v>
      </c>
      <c r="I116" s="17">
        <v>0</v>
      </c>
      <c r="J116" s="18">
        <v>0</v>
      </c>
      <c r="K116" s="21">
        <f t="shared" si="39"/>
        <v>8271.230000000447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8891301.0399999991</v>
      </c>
      <c r="H117" s="18">
        <f t="shared" si="38"/>
        <v>8891301.0399999991</v>
      </c>
      <c r="I117" s="17">
        <v>4792274.54</v>
      </c>
      <c r="J117" s="18">
        <v>4792274.54</v>
      </c>
      <c r="K117" s="21">
        <f t="shared" si="39"/>
        <v>4099026.4999999991</v>
      </c>
    </row>
    <row r="118" spans="2:11" x14ac:dyDescent="0.25">
      <c r="B118" s="15"/>
      <c r="C118" s="16"/>
      <c r="D118" s="16" t="s">
        <v>97</v>
      </c>
      <c r="E118" s="16"/>
      <c r="F118" s="17">
        <f t="shared" ref="F118:K118" si="41">SUM(F119:F123)</f>
        <v>85635600.670000002</v>
      </c>
      <c r="G118" s="17">
        <f t="shared" si="41"/>
        <v>-452187.82999999542</v>
      </c>
      <c r="H118" s="18">
        <f t="shared" si="41"/>
        <v>85183412.840000018</v>
      </c>
      <c r="I118" s="17">
        <f t="shared" si="41"/>
        <v>85157946.890000001</v>
      </c>
      <c r="J118" s="18">
        <f t="shared" si="41"/>
        <v>81397554.680000007</v>
      </c>
      <c r="K118" s="21">
        <f t="shared" si="41"/>
        <v>25465.949999999255</v>
      </c>
    </row>
    <row r="119" spans="2:11" x14ac:dyDescent="0.25">
      <c r="B119" s="15"/>
      <c r="C119" s="16"/>
      <c r="D119" s="16"/>
      <c r="E119" s="16" t="s">
        <v>98</v>
      </c>
      <c r="F119" s="17">
        <v>16508275.15</v>
      </c>
      <c r="G119" s="17">
        <v>5411230.7799999993</v>
      </c>
      <c r="H119" s="18">
        <f t="shared" si="38"/>
        <v>21919505.93</v>
      </c>
      <c r="I119" s="17">
        <v>21907325.93</v>
      </c>
      <c r="J119" s="18">
        <v>21207963.629999999</v>
      </c>
      <c r="K119" s="21">
        <f t="shared" si="39"/>
        <v>12180</v>
      </c>
    </row>
    <row r="120" spans="2:11" x14ac:dyDescent="0.25">
      <c r="B120" s="15"/>
      <c r="C120" s="16"/>
      <c r="D120" s="16"/>
      <c r="E120" s="16" t="s">
        <v>99</v>
      </c>
      <c r="F120" s="17">
        <v>11859372.220000001</v>
      </c>
      <c r="G120" s="17">
        <v>-256645.28000000026</v>
      </c>
      <c r="H120" s="18">
        <f t="shared" si="38"/>
        <v>11602726.940000001</v>
      </c>
      <c r="I120" s="17">
        <v>11602726.939999999</v>
      </c>
      <c r="J120" s="18">
        <v>11602726.939999999</v>
      </c>
      <c r="K120" s="21">
        <f t="shared" si="39"/>
        <v>0</v>
      </c>
    </row>
    <row r="121" spans="2:11" x14ac:dyDescent="0.25">
      <c r="B121" s="15"/>
      <c r="C121" s="16"/>
      <c r="D121" s="16"/>
      <c r="E121" s="16" t="s">
        <v>100</v>
      </c>
      <c r="F121" s="17">
        <v>6546167</v>
      </c>
      <c r="G121" s="17">
        <v>-2206931.42</v>
      </c>
      <c r="H121" s="18">
        <f t="shared" si="38"/>
        <v>4339235.58</v>
      </c>
      <c r="I121" s="17">
        <v>4339235.58</v>
      </c>
      <c r="J121" s="18">
        <v>4339235.58</v>
      </c>
      <c r="K121" s="21">
        <f t="shared" si="39"/>
        <v>0</v>
      </c>
    </row>
    <row r="122" spans="2:11" x14ac:dyDescent="0.25">
      <c r="B122" s="15"/>
      <c r="C122" s="16"/>
      <c r="D122" s="16"/>
      <c r="E122" s="16" t="s">
        <v>101</v>
      </c>
      <c r="F122" s="17">
        <v>42221786.299999997</v>
      </c>
      <c r="G122" s="17">
        <v>-4248526.4199999943</v>
      </c>
      <c r="H122" s="18">
        <f t="shared" si="38"/>
        <v>37973259.880000003</v>
      </c>
      <c r="I122" s="17">
        <v>37973259.880000003</v>
      </c>
      <c r="J122" s="18">
        <v>34912229.969999999</v>
      </c>
      <c r="K122" s="21">
        <f t="shared" si="39"/>
        <v>0</v>
      </c>
    </row>
    <row r="123" spans="2:11" x14ac:dyDescent="0.25">
      <c r="B123" s="15"/>
      <c r="C123" s="16"/>
      <c r="D123" s="16"/>
      <c r="E123" s="16" t="s">
        <v>102</v>
      </c>
      <c r="F123" s="17">
        <v>8500000</v>
      </c>
      <c r="G123" s="17">
        <v>848684.50999999978</v>
      </c>
      <c r="H123" s="18">
        <f t="shared" si="38"/>
        <v>9348684.5099999998</v>
      </c>
      <c r="I123" s="17">
        <v>9335398.5600000005</v>
      </c>
      <c r="J123" s="18">
        <v>9335398.5600000005</v>
      </c>
      <c r="K123" s="21">
        <f t="shared" si="39"/>
        <v>13285.949999999255</v>
      </c>
    </row>
    <row r="124" spans="2:11" x14ac:dyDescent="0.25">
      <c r="B124" s="15"/>
      <c r="C124" s="16"/>
      <c r="D124" s="16" t="s">
        <v>103</v>
      </c>
      <c r="E124" s="16"/>
      <c r="F124" s="17">
        <f t="shared" ref="F124:K124" si="42">SUM(F125:F126)</f>
        <v>0</v>
      </c>
      <c r="G124" s="17">
        <f t="shared" si="42"/>
        <v>0</v>
      </c>
      <c r="H124" s="18">
        <f t="shared" si="42"/>
        <v>0</v>
      </c>
      <c r="I124" s="17">
        <f t="shared" si="42"/>
        <v>0</v>
      </c>
      <c r="J124" s="18">
        <f t="shared" si="42"/>
        <v>0</v>
      </c>
      <c r="K124" s="21">
        <f t="shared" si="42"/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f t="shared" si="38"/>
        <v>0</v>
      </c>
      <c r="I125" s="17">
        <v>0</v>
      </c>
      <c r="J125" s="18">
        <v>0</v>
      </c>
      <c r="K125" s="21">
        <f t="shared" si="39"/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f t="shared" si="38"/>
        <v>0</v>
      </c>
      <c r="I126" s="17">
        <v>0</v>
      </c>
      <c r="J126" s="18">
        <v>0</v>
      </c>
      <c r="K126" s="21">
        <f t="shared" si="39"/>
        <v>0</v>
      </c>
    </row>
    <row r="127" spans="2:11" x14ac:dyDescent="0.25">
      <c r="B127" s="15"/>
      <c r="C127" s="16"/>
      <c r="D127" s="16" t="s">
        <v>106</v>
      </c>
      <c r="E127" s="16"/>
      <c r="F127" s="17">
        <f t="shared" ref="F127:K127" si="43">SUM(F128:F130)</f>
        <v>49800000</v>
      </c>
      <c r="G127" s="17">
        <f t="shared" si="43"/>
        <v>2356132.2299999874</v>
      </c>
      <c r="H127" s="18">
        <f t="shared" si="43"/>
        <v>52156132.229999989</v>
      </c>
      <c r="I127" s="17">
        <f t="shared" si="43"/>
        <v>37915057.210000001</v>
      </c>
      <c r="J127" s="18">
        <f t="shared" si="43"/>
        <v>37806027.420000002</v>
      </c>
      <c r="K127" s="21">
        <f t="shared" si="43"/>
        <v>14241075.019999988</v>
      </c>
    </row>
    <row r="128" spans="2:11" x14ac:dyDescent="0.25">
      <c r="B128" s="15"/>
      <c r="C128" s="16"/>
      <c r="D128" s="16"/>
      <c r="E128" s="16" t="s">
        <v>107</v>
      </c>
      <c r="F128" s="17">
        <v>0</v>
      </c>
      <c r="G128" s="17">
        <v>2997401.42</v>
      </c>
      <c r="H128" s="18">
        <f t="shared" si="38"/>
        <v>2997401.42</v>
      </c>
      <c r="I128" s="17">
        <v>2997401.42</v>
      </c>
      <c r="J128" s="18">
        <v>2997401.42</v>
      </c>
      <c r="K128" s="21">
        <f t="shared" si="39"/>
        <v>0</v>
      </c>
    </row>
    <row r="129" spans="2:11" x14ac:dyDescent="0.25">
      <c r="B129" s="15"/>
      <c r="C129" s="16"/>
      <c r="D129" s="16"/>
      <c r="E129" s="16" t="s">
        <v>108</v>
      </c>
      <c r="F129" s="17">
        <v>49800000</v>
      </c>
      <c r="G129" s="17">
        <v>-641269.19000001252</v>
      </c>
      <c r="H129" s="18">
        <f t="shared" si="38"/>
        <v>49158730.809999987</v>
      </c>
      <c r="I129" s="17">
        <v>34917655.789999999</v>
      </c>
      <c r="J129" s="18">
        <v>34808626</v>
      </c>
      <c r="K129" s="21">
        <f t="shared" si="39"/>
        <v>14241075.019999988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f t="shared" si="38"/>
        <v>0</v>
      </c>
      <c r="I130" s="17">
        <v>0</v>
      </c>
      <c r="J130" s="18">
        <v>0</v>
      </c>
      <c r="K130" s="21">
        <f t="shared" si="39"/>
        <v>0</v>
      </c>
    </row>
    <row r="131" spans="2:11" x14ac:dyDescent="0.25">
      <c r="B131" s="15"/>
      <c r="C131" s="16"/>
      <c r="D131" s="16" t="s">
        <v>110</v>
      </c>
      <c r="E131" s="16"/>
      <c r="F131" s="17">
        <f t="shared" ref="F131:K131" si="44">SUM(F132:F133)</f>
        <v>219972861.59999999</v>
      </c>
      <c r="G131" s="17">
        <f t="shared" si="44"/>
        <v>47741573.679999977</v>
      </c>
      <c r="H131" s="18">
        <f t="shared" si="44"/>
        <v>267714435.27999997</v>
      </c>
      <c r="I131" s="17">
        <f t="shared" si="44"/>
        <v>263358836.86000004</v>
      </c>
      <c r="J131" s="18">
        <f t="shared" si="44"/>
        <v>261993753.03</v>
      </c>
      <c r="K131" s="21">
        <f t="shared" si="44"/>
        <v>4355598.4199999366</v>
      </c>
    </row>
    <row r="132" spans="2:11" x14ac:dyDescent="0.25">
      <c r="B132" s="15"/>
      <c r="C132" s="16"/>
      <c r="D132" s="16"/>
      <c r="E132" s="16" t="s">
        <v>110</v>
      </c>
      <c r="F132" s="17">
        <v>212307861.59999999</v>
      </c>
      <c r="G132" s="17">
        <v>51837153.839999974</v>
      </c>
      <c r="H132" s="18">
        <f t="shared" si="38"/>
        <v>264145015.43999997</v>
      </c>
      <c r="I132" s="17">
        <v>259844679.28000003</v>
      </c>
      <c r="J132" s="18">
        <v>258499595.40000001</v>
      </c>
      <c r="K132" s="21">
        <f t="shared" si="39"/>
        <v>4300336.1599999368</v>
      </c>
    </row>
    <row r="133" spans="2:11" x14ac:dyDescent="0.25">
      <c r="B133" s="15"/>
      <c r="C133" s="16"/>
      <c r="D133" s="16"/>
      <c r="E133" s="16" t="s">
        <v>111</v>
      </c>
      <c r="F133" s="17">
        <v>7665000</v>
      </c>
      <c r="G133" s="17">
        <v>-4095580.1600000001</v>
      </c>
      <c r="H133" s="18">
        <f t="shared" si="38"/>
        <v>3569419.84</v>
      </c>
      <c r="I133" s="17">
        <v>3514157.58</v>
      </c>
      <c r="J133" s="18">
        <v>3494157.63</v>
      </c>
      <c r="K133" s="21">
        <f t="shared" si="39"/>
        <v>55262.259999999776</v>
      </c>
    </row>
    <row r="134" spans="2:11" x14ac:dyDescent="0.25">
      <c r="B134" s="15"/>
      <c r="C134" s="16"/>
      <c r="D134" s="16" t="s">
        <v>112</v>
      </c>
      <c r="E134" s="16"/>
      <c r="F134" s="17">
        <f t="shared" ref="F134:K134" si="45">F135</f>
        <v>5000000</v>
      </c>
      <c r="G134" s="17">
        <f t="shared" si="45"/>
        <v>0</v>
      </c>
      <c r="H134" s="18">
        <f t="shared" si="45"/>
        <v>5000000</v>
      </c>
      <c r="I134" s="17">
        <f t="shared" si="45"/>
        <v>5000000</v>
      </c>
      <c r="J134" s="18">
        <f t="shared" si="45"/>
        <v>5000000</v>
      </c>
      <c r="K134" s="21">
        <f t="shared" si="45"/>
        <v>0</v>
      </c>
    </row>
    <row r="135" spans="2:11" x14ac:dyDescent="0.25">
      <c r="B135" s="15"/>
      <c r="C135" s="16"/>
      <c r="D135" s="16"/>
      <c r="E135" s="16" t="s">
        <v>113</v>
      </c>
      <c r="F135" s="17">
        <v>5000000</v>
      </c>
      <c r="G135" s="17">
        <v>0</v>
      </c>
      <c r="H135" s="18">
        <f t="shared" si="38"/>
        <v>5000000</v>
      </c>
      <c r="I135" s="17">
        <v>5000000</v>
      </c>
      <c r="J135" s="18">
        <v>5000000</v>
      </c>
      <c r="K135" s="21">
        <f t="shared" si="39"/>
        <v>0</v>
      </c>
    </row>
    <row r="136" spans="2:11" x14ac:dyDescent="0.25">
      <c r="B136" s="15"/>
      <c r="C136" s="16"/>
      <c r="D136" s="16" t="s">
        <v>114</v>
      </c>
      <c r="E136" s="16"/>
      <c r="F136" s="17">
        <f t="shared" ref="F136:K136" si="46">SUM(F137:F148)</f>
        <v>282709602.39000005</v>
      </c>
      <c r="G136" s="17">
        <f t="shared" si="46"/>
        <v>158668821.09999996</v>
      </c>
      <c r="H136" s="18">
        <f t="shared" si="46"/>
        <v>441378423.49000001</v>
      </c>
      <c r="I136" s="17">
        <f t="shared" si="46"/>
        <v>423894502.21999997</v>
      </c>
      <c r="J136" s="18">
        <f t="shared" si="46"/>
        <v>406167749.39999998</v>
      </c>
      <c r="K136" s="21">
        <f t="shared" si="46"/>
        <v>17483921.269999981</v>
      </c>
    </row>
    <row r="137" spans="2:11" x14ac:dyDescent="0.25">
      <c r="B137" s="15"/>
      <c r="C137" s="16"/>
      <c r="D137" s="16"/>
      <c r="E137" s="16" t="s">
        <v>115</v>
      </c>
      <c r="F137" s="17">
        <v>28000000</v>
      </c>
      <c r="G137" s="17">
        <v>-28000000</v>
      </c>
      <c r="H137" s="18">
        <f t="shared" si="38"/>
        <v>0</v>
      </c>
      <c r="I137" s="17">
        <v>0</v>
      </c>
      <c r="J137" s="18">
        <v>0</v>
      </c>
      <c r="K137" s="21">
        <f t="shared" si="39"/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5322430.3</v>
      </c>
      <c r="H138" s="18">
        <f t="shared" si="38"/>
        <v>5322430.3</v>
      </c>
      <c r="I138" s="17">
        <v>2948211.81</v>
      </c>
      <c r="J138" s="18">
        <v>2186270.1</v>
      </c>
      <c r="K138" s="21">
        <f t="shared" si="39"/>
        <v>2374218.4899999998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58712611.82</v>
      </c>
      <c r="H139" s="18">
        <f t="shared" si="38"/>
        <v>58712611.82</v>
      </c>
      <c r="I139" s="17">
        <v>58503860.689999998</v>
      </c>
      <c r="J139" s="18">
        <v>53974678.549999997</v>
      </c>
      <c r="K139" s="21">
        <f t="shared" si="39"/>
        <v>208751.13000000268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2779316.72</v>
      </c>
      <c r="H140" s="18">
        <f t="shared" si="38"/>
        <v>2779316.72</v>
      </c>
      <c r="I140" s="17">
        <v>2766331.13</v>
      </c>
      <c r="J140" s="18">
        <v>2766331.13</v>
      </c>
      <c r="K140" s="21">
        <f t="shared" si="39"/>
        <v>12985.590000000317</v>
      </c>
    </row>
    <row r="141" spans="2:11" x14ac:dyDescent="0.25">
      <c r="B141" s="15"/>
      <c r="C141" s="16"/>
      <c r="D141" s="16"/>
      <c r="E141" s="16" t="s">
        <v>119</v>
      </c>
      <c r="F141" s="17">
        <v>90000000</v>
      </c>
      <c r="G141" s="17">
        <v>67974803.789999992</v>
      </c>
      <c r="H141" s="18">
        <f t="shared" si="38"/>
        <v>157974803.78999999</v>
      </c>
      <c r="I141" s="17">
        <v>144195395.74000001</v>
      </c>
      <c r="J141" s="18">
        <v>133277607.27</v>
      </c>
      <c r="K141" s="21">
        <f t="shared" si="39"/>
        <v>13779408.049999982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12194460.560000001</v>
      </c>
      <c r="H142" s="18">
        <f t="shared" si="38"/>
        <v>12194460.560000001</v>
      </c>
      <c r="I142" s="17">
        <v>11968562.42</v>
      </c>
      <c r="J142" s="18">
        <v>11968562.42</v>
      </c>
      <c r="K142" s="21">
        <f t="shared" si="39"/>
        <v>225898.1400000006</v>
      </c>
    </row>
    <row r="143" spans="2:11" x14ac:dyDescent="0.25">
      <c r="B143" s="15"/>
      <c r="C143" s="16"/>
      <c r="D143" s="16"/>
      <c r="E143" s="16" t="s">
        <v>121</v>
      </c>
      <c r="F143" s="17">
        <v>43188078</v>
      </c>
      <c r="G143" s="17">
        <v>-10635436.090000004</v>
      </c>
      <c r="H143" s="18">
        <f t="shared" si="38"/>
        <v>32552641.909999996</v>
      </c>
      <c r="I143" s="17">
        <v>32533708.859999999</v>
      </c>
      <c r="J143" s="18">
        <v>32532456.059999999</v>
      </c>
      <c r="K143" s="21">
        <f t="shared" si="39"/>
        <v>18933.04999999702</v>
      </c>
    </row>
    <row r="144" spans="2:11" x14ac:dyDescent="0.25">
      <c r="B144" s="15"/>
      <c r="C144" s="16"/>
      <c r="D144" s="16"/>
      <c r="E144" s="16" t="s">
        <v>122</v>
      </c>
      <c r="F144" s="17">
        <v>74961358.040000007</v>
      </c>
      <c r="G144" s="17">
        <v>13341054.579999983</v>
      </c>
      <c r="H144" s="18">
        <f t="shared" si="38"/>
        <v>88302412.61999999</v>
      </c>
      <c r="I144" s="17">
        <v>88234205.140000001</v>
      </c>
      <c r="J144" s="18">
        <v>88234205.109999999</v>
      </c>
      <c r="K144" s="21">
        <f t="shared" si="39"/>
        <v>68207.479999989271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f t="shared" si="38"/>
        <v>0</v>
      </c>
      <c r="I145" s="17">
        <v>0</v>
      </c>
      <c r="J145" s="18">
        <v>0</v>
      </c>
      <c r="K145" s="21">
        <f t="shared" si="39"/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25424.959999999999</v>
      </c>
      <c r="H146" s="18">
        <f t="shared" si="38"/>
        <v>25424.959999999999</v>
      </c>
      <c r="I146" s="17">
        <v>24650</v>
      </c>
      <c r="J146" s="18">
        <v>24650</v>
      </c>
      <c r="K146" s="21">
        <f t="shared" si="39"/>
        <v>774.95999999999913</v>
      </c>
    </row>
    <row r="147" spans="2:11" x14ac:dyDescent="0.25">
      <c r="B147" s="15"/>
      <c r="C147" s="16"/>
      <c r="D147" s="16"/>
      <c r="E147" s="16" t="s">
        <v>125</v>
      </c>
      <c r="F147" s="17">
        <v>0</v>
      </c>
      <c r="G147" s="17">
        <v>4237555.1899999995</v>
      </c>
      <c r="H147" s="18">
        <f t="shared" si="38"/>
        <v>4237555.1899999995</v>
      </c>
      <c r="I147" s="17">
        <v>4047821.24</v>
      </c>
      <c r="J147" s="18">
        <v>4047821.24</v>
      </c>
      <c r="K147" s="21">
        <f t="shared" si="39"/>
        <v>189733.94999999925</v>
      </c>
    </row>
    <row r="148" spans="2:11" x14ac:dyDescent="0.25">
      <c r="B148" s="15"/>
      <c r="C148" s="16"/>
      <c r="D148" s="16"/>
      <c r="E148" s="16" t="s">
        <v>126</v>
      </c>
      <c r="F148" s="17">
        <v>46560166.350000001</v>
      </c>
      <c r="G148" s="17">
        <v>32716599.269999996</v>
      </c>
      <c r="H148" s="18">
        <f t="shared" si="38"/>
        <v>79276765.620000005</v>
      </c>
      <c r="I148" s="17">
        <v>78671755.189999998</v>
      </c>
      <c r="J148" s="18">
        <v>77155167.519999996</v>
      </c>
      <c r="K148" s="21">
        <f t="shared" si="39"/>
        <v>605010.43000000715</v>
      </c>
    </row>
    <row r="149" spans="2:11" x14ac:dyDescent="0.25">
      <c r="B149" s="15"/>
      <c r="C149" s="16"/>
      <c r="D149" s="16" t="s">
        <v>127</v>
      </c>
      <c r="E149" s="16"/>
      <c r="F149" s="17">
        <f t="shared" ref="F149:K149" si="47">SUM(F150:F156)</f>
        <v>41746283.060000002</v>
      </c>
      <c r="G149" s="17">
        <f t="shared" si="47"/>
        <v>12263736.320000004</v>
      </c>
      <c r="H149" s="18">
        <f t="shared" si="47"/>
        <v>54010019.380000003</v>
      </c>
      <c r="I149" s="17">
        <f t="shared" si="47"/>
        <v>50156172.810000002</v>
      </c>
      <c r="J149" s="18">
        <f t="shared" si="47"/>
        <v>50148546.210000001</v>
      </c>
      <c r="K149" s="21">
        <f t="shared" si="47"/>
        <v>3853846.5700000003</v>
      </c>
    </row>
    <row r="150" spans="2:11" x14ac:dyDescent="0.25">
      <c r="B150" s="15"/>
      <c r="C150" s="16"/>
      <c r="D150" s="16"/>
      <c r="E150" s="16" t="s">
        <v>128</v>
      </c>
      <c r="F150" s="17">
        <v>19344837.699999999</v>
      </c>
      <c r="G150" s="17">
        <v>143089.70000000298</v>
      </c>
      <c r="H150" s="18">
        <f t="shared" si="38"/>
        <v>19487927.400000002</v>
      </c>
      <c r="I150" s="17">
        <v>19487927.400000002</v>
      </c>
      <c r="J150" s="18">
        <v>19480303.800000001</v>
      </c>
      <c r="K150" s="21">
        <f t="shared" si="39"/>
        <v>0</v>
      </c>
    </row>
    <row r="151" spans="2:11" x14ac:dyDescent="0.25">
      <c r="B151" s="15"/>
      <c r="C151" s="16"/>
      <c r="D151" s="16"/>
      <c r="E151" s="16" t="s">
        <v>129</v>
      </c>
      <c r="F151" s="17">
        <v>9918445.3599999994</v>
      </c>
      <c r="G151" s="17">
        <v>1748113.92</v>
      </c>
      <c r="H151" s="18">
        <f t="shared" si="38"/>
        <v>11666559.279999999</v>
      </c>
      <c r="I151" s="17">
        <v>11666559.279999999</v>
      </c>
      <c r="J151" s="18">
        <v>11666556.279999999</v>
      </c>
      <c r="K151" s="21">
        <f t="shared" si="39"/>
        <v>0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481932.62</v>
      </c>
      <c r="H152" s="18">
        <f t="shared" si="38"/>
        <v>481932.62</v>
      </c>
      <c r="I152" s="17">
        <v>306989.15000000002</v>
      </c>
      <c r="J152" s="18">
        <v>306989.15000000002</v>
      </c>
      <c r="K152" s="21">
        <f t="shared" si="39"/>
        <v>174943.46999999997</v>
      </c>
    </row>
    <row r="153" spans="2:11" x14ac:dyDescent="0.25">
      <c r="B153" s="15"/>
      <c r="C153" s="16"/>
      <c r="D153" s="16"/>
      <c r="E153" s="16" t="s">
        <v>131</v>
      </c>
      <c r="F153" s="17">
        <v>2983000</v>
      </c>
      <c r="G153" s="17">
        <v>15807523.970000003</v>
      </c>
      <c r="H153" s="18">
        <f t="shared" si="38"/>
        <v>18790523.970000003</v>
      </c>
      <c r="I153" s="17">
        <v>15495644.630000001</v>
      </c>
      <c r="J153" s="18">
        <v>15495644.630000001</v>
      </c>
      <c r="K153" s="21">
        <f t="shared" si="39"/>
        <v>3294879.3400000017</v>
      </c>
    </row>
    <row r="154" spans="2:11" x14ac:dyDescent="0.25">
      <c r="B154" s="15"/>
      <c r="C154" s="16"/>
      <c r="D154" s="16"/>
      <c r="E154" s="16" t="s">
        <v>132</v>
      </c>
      <c r="F154" s="17">
        <v>9500000</v>
      </c>
      <c r="G154" s="17">
        <v>-9122881.120000001</v>
      </c>
      <c r="H154" s="18">
        <f t="shared" si="38"/>
        <v>377118.87999999896</v>
      </c>
      <c r="I154" s="17">
        <v>0</v>
      </c>
      <c r="J154" s="18">
        <v>0</v>
      </c>
      <c r="K154" s="21">
        <f t="shared" si="39"/>
        <v>377118.87999999896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84923</v>
      </c>
      <c r="H155" s="18">
        <f t="shared" si="38"/>
        <v>84923</v>
      </c>
      <c r="I155" s="17">
        <v>84923</v>
      </c>
      <c r="J155" s="18">
        <v>84923</v>
      </c>
      <c r="K155" s="21">
        <f t="shared" si="39"/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3121034.23</v>
      </c>
      <c r="H156" s="18">
        <f t="shared" si="38"/>
        <v>3121034.23</v>
      </c>
      <c r="I156" s="17">
        <v>3114129.35</v>
      </c>
      <c r="J156" s="18">
        <v>3114129.35</v>
      </c>
      <c r="K156" s="21">
        <f t="shared" si="39"/>
        <v>6904.8799999998882</v>
      </c>
    </row>
    <row r="157" spans="2:11" x14ac:dyDescent="0.25">
      <c r="B157" s="15"/>
      <c r="C157" s="16"/>
      <c r="D157" s="16" t="s">
        <v>135</v>
      </c>
      <c r="E157" s="16"/>
      <c r="F157" s="17">
        <f t="shared" ref="F157:K157" si="48">SUM(F158:F163)</f>
        <v>75000000</v>
      </c>
      <c r="G157" s="17">
        <f t="shared" si="48"/>
        <v>9325357.7700000033</v>
      </c>
      <c r="H157" s="18">
        <f t="shared" si="48"/>
        <v>84325357.769999996</v>
      </c>
      <c r="I157" s="17">
        <f t="shared" si="48"/>
        <v>79948552.890000001</v>
      </c>
      <c r="J157" s="18">
        <f t="shared" si="48"/>
        <v>77444865.5</v>
      </c>
      <c r="K157" s="21">
        <f t="shared" si="48"/>
        <v>4376804.8800000036</v>
      </c>
    </row>
    <row r="158" spans="2:11" x14ac:dyDescent="0.25">
      <c r="B158" s="15"/>
      <c r="C158" s="16"/>
      <c r="D158" s="16"/>
      <c r="E158" s="16" t="s">
        <v>136</v>
      </c>
      <c r="F158" s="17">
        <v>46000000</v>
      </c>
      <c r="G158" s="17">
        <v>-32348422.609999999</v>
      </c>
      <c r="H158" s="18">
        <f t="shared" si="38"/>
        <v>13651577.390000001</v>
      </c>
      <c r="I158" s="17">
        <v>12909918.359999999</v>
      </c>
      <c r="J158" s="18">
        <v>11333844.68</v>
      </c>
      <c r="K158" s="21">
        <f t="shared" si="39"/>
        <v>741659.03000000119</v>
      </c>
    </row>
    <row r="159" spans="2:11" x14ac:dyDescent="0.25">
      <c r="B159" s="15"/>
      <c r="C159" s="16"/>
      <c r="D159" s="16"/>
      <c r="E159" s="16" t="s">
        <v>137</v>
      </c>
      <c r="F159" s="17">
        <v>15000000</v>
      </c>
      <c r="G159" s="17">
        <v>33735882.32</v>
      </c>
      <c r="H159" s="18">
        <f t="shared" si="38"/>
        <v>48735882.32</v>
      </c>
      <c r="I159" s="17">
        <v>48735882.32</v>
      </c>
      <c r="J159" s="18">
        <v>48735882.32</v>
      </c>
      <c r="K159" s="21">
        <f t="shared" si="39"/>
        <v>0</v>
      </c>
    </row>
    <row r="160" spans="2:11" x14ac:dyDescent="0.25">
      <c r="B160" s="15"/>
      <c r="C160" s="16"/>
      <c r="D160" s="16"/>
      <c r="E160" s="16" t="s">
        <v>138</v>
      </c>
      <c r="F160" s="17">
        <v>14000000</v>
      </c>
      <c r="G160" s="17">
        <v>-7775329.5799999982</v>
      </c>
      <c r="H160" s="18">
        <f t="shared" si="38"/>
        <v>6224670.4200000018</v>
      </c>
      <c r="I160" s="17">
        <v>5648691.2999999998</v>
      </c>
      <c r="J160" s="18">
        <v>5648691.2999999998</v>
      </c>
      <c r="K160" s="21">
        <f t="shared" si="39"/>
        <v>575979.12000000197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15713227.640000001</v>
      </c>
      <c r="H161" s="18">
        <f t="shared" si="38"/>
        <v>15713227.640000001</v>
      </c>
      <c r="I161" s="17">
        <v>12654060.91</v>
      </c>
      <c r="J161" s="18">
        <v>11726447.199999999</v>
      </c>
      <c r="K161" s="21">
        <f t="shared" si="39"/>
        <v>3059166.7300000004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f t="shared" si="38"/>
        <v>0</v>
      </c>
      <c r="I162" s="17">
        <v>0</v>
      </c>
      <c r="J162" s="18">
        <v>0</v>
      </c>
      <c r="K162" s="21">
        <f t="shared" si="39"/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f t="shared" si="38"/>
        <v>0</v>
      </c>
      <c r="I163" s="17">
        <v>0</v>
      </c>
      <c r="J163" s="18">
        <v>0</v>
      </c>
      <c r="K163" s="21">
        <f t="shared" si="39"/>
        <v>0</v>
      </c>
    </row>
    <row r="164" spans="2:11" x14ac:dyDescent="0.25">
      <c r="B164" s="15"/>
      <c r="C164" s="16"/>
      <c r="D164" s="16" t="s">
        <v>142</v>
      </c>
      <c r="E164" s="16"/>
      <c r="F164" s="17">
        <f t="shared" ref="F164:K164" si="49">SUM(F165:F166)</f>
        <v>3273188.39</v>
      </c>
      <c r="G164" s="17">
        <f t="shared" si="49"/>
        <v>4108246.2099999934</v>
      </c>
      <c r="H164" s="18">
        <f t="shared" si="49"/>
        <v>7381434.599999994</v>
      </c>
      <c r="I164" s="17">
        <f t="shared" si="49"/>
        <v>6954600.6200000001</v>
      </c>
      <c r="J164" s="18">
        <f t="shared" si="49"/>
        <v>6954600.6200000001</v>
      </c>
      <c r="K164" s="21">
        <f t="shared" si="49"/>
        <v>426833.97999999393</v>
      </c>
    </row>
    <row r="165" spans="2:11" x14ac:dyDescent="0.25">
      <c r="B165" s="15"/>
      <c r="C165" s="16"/>
      <c r="D165" s="16"/>
      <c r="E165" s="16" t="s">
        <v>143</v>
      </c>
      <c r="F165" s="17">
        <v>2973188.39</v>
      </c>
      <c r="G165" s="17">
        <v>3838246.2099999934</v>
      </c>
      <c r="H165" s="18">
        <f t="shared" si="38"/>
        <v>6811434.599999994</v>
      </c>
      <c r="I165" s="17">
        <v>6384600.6200000001</v>
      </c>
      <c r="J165" s="18">
        <v>6384600.6200000001</v>
      </c>
      <c r="K165" s="21">
        <f t="shared" si="39"/>
        <v>426833.97999999393</v>
      </c>
    </row>
    <row r="166" spans="2:11" x14ac:dyDescent="0.25">
      <c r="B166" s="15"/>
      <c r="C166" s="16"/>
      <c r="D166" s="16"/>
      <c r="E166" s="16" t="s">
        <v>144</v>
      </c>
      <c r="F166" s="17">
        <v>300000</v>
      </c>
      <c r="G166" s="17">
        <v>270000</v>
      </c>
      <c r="H166" s="18">
        <f t="shared" si="38"/>
        <v>570000</v>
      </c>
      <c r="I166" s="17">
        <v>570000</v>
      </c>
      <c r="J166" s="18">
        <v>570000</v>
      </c>
      <c r="K166" s="21">
        <f t="shared" si="39"/>
        <v>0</v>
      </c>
    </row>
    <row r="167" spans="2:11" x14ac:dyDescent="0.25">
      <c r="B167" s="7"/>
      <c r="C167" s="11" t="s">
        <v>145</v>
      </c>
      <c r="D167" s="11"/>
      <c r="E167" s="11"/>
      <c r="F167" s="13">
        <f t="shared" ref="F167:K167" si="50">F168+F173</f>
        <v>315034502.38</v>
      </c>
      <c r="G167" s="13">
        <f t="shared" si="50"/>
        <v>-48258792.090000048</v>
      </c>
      <c r="H167" s="14">
        <f t="shared" si="50"/>
        <v>266775710.28999993</v>
      </c>
      <c r="I167" s="13">
        <f t="shared" si="50"/>
        <v>262470775.98999998</v>
      </c>
      <c r="J167" s="14">
        <f t="shared" si="50"/>
        <v>261194398.05999997</v>
      </c>
      <c r="K167" s="22">
        <f t="shared" si="50"/>
        <v>4304934.2999999523</v>
      </c>
    </row>
    <row r="168" spans="2:11" x14ac:dyDescent="0.25">
      <c r="B168" s="7"/>
      <c r="C168" s="11"/>
      <c r="D168" s="11" t="s">
        <v>146</v>
      </c>
      <c r="E168" s="11"/>
      <c r="F168" s="13">
        <f t="shared" ref="F168:K168" si="51">SUM(F169:F172)</f>
        <v>301248876.74000001</v>
      </c>
      <c r="G168" s="13">
        <f t="shared" si="51"/>
        <v>-47708826.360000044</v>
      </c>
      <c r="H168" s="14">
        <f t="shared" si="51"/>
        <v>253540050.37999994</v>
      </c>
      <c r="I168" s="13">
        <f t="shared" si="51"/>
        <v>249235116.07999998</v>
      </c>
      <c r="J168" s="14">
        <f t="shared" si="51"/>
        <v>247958738.14999998</v>
      </c>
      <c r="K168" s="22">
        <f t="shared" si="51"/>
        <v>4304934.2999999523</v>
      </c>
    </row>
    <row r="169" spans="2:11" x14ac:dyDescent="0.25">
      <c r="B169" s="15"/>
      <c r="C169" s="16"/>
      <c r="D169" s="16"/>
      <c r="E169" s="16" t="s">
        <v>147</v>
      </c>
      <c r="F169" s="17">
        <v>233958385.97999999</v>
      </c>
      <c r="G169" s="17">
        <v>-45455535.26000005</v>
      </c>
      <c r="H169" s="18">
        <f t="shared" ref="H169:H174" si="52">F169+G169</f>
        <v>188502850.71999994</v>
      </c>
      <c r="I169" s="17">
        <v>184197916.41999999</v>
      </c>
      <c r="J169" s="18">
        <v>182924817.34999999</v>
      </c>
      <c r="K169" s="21">
        <f t="shared" ref="K169:K174" si="53">H169-I169</f>
        <v>4304934.2999999523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f t="shared" si="52"/>
        <v>0</v>
      </c>
      <c r="I170" s="17">
        <v>0</v>
      </c>
      <c r="J170" s="18">
        <v>0</v>
      </c>
      <c r="K170" s="21">
        <f t="shared" si="53"/>
        <v>0</v>
      </c>
    </row>
    <row r="171" spans="2:11" x14ac:dyDescent="0.25">
      <c r="B171" s="15"/>
      <c r="C171" s="16"/>
      <c r="D171" s="16"/>
      <c r="E171" s="16" t="s">
        <v>149</v>
      </c>
      <c r="F171" s="17">
        <v>0</v>
      </c>
      <c r="G171" s="17">
        <v>0</v>
      </c>
      <c r="H171" s="18">
        <f t="shared" si="52"/>
        <v>0</v>
      </c>
      <c r="I171" s="17">
        <v>0</v>
      </c>
      <c r="J171" s="18">
        <v>0</v>
      </c>
      <c r="K171" s="21">
        <f t="shared" si="53"/>
        <v>0</v>
      </c>
    </row>
    <row r="172" spans="2:11" x14ac:dyDescent="0.25">
      <c r="B172" s="15"/>
      <c r="C172" s="16"/>
      <c r="D172" s="16"/>
      <c r="E172" s="16" t="s">
        <v>150</v>
      </c>
      <c r="F172" s="17">
        <v>67290490.760000005</v>
      </c>
      <c r="G172" s="17">
        <v>-2253291.099999994</v>
      </c>
      <c r="H172" s="18">
        <f t="shared" si="52"/>
        <v>65037199.660000011</v>
      </c>
      <c r="I172" s="17">
        <v>65037199.659999996</v>
      </c>
      <c r="J172" s="18">
        <v>65033920.799999997</v>
      </c>
      <c r="K172" s="21">
        <f t="shared" si="53"/>
        <v>0</v>
      </c>
    </row>
    <row r="173" spans="2:11" x14ac:dyDescent="0.25">
      <c r="B173" s="15"/>
      <c r="C173" s="16"/>
      <c r="D173" s="16" t="s">
        <v>151</v>
      </c>
      <c r="E173" s="16"/>
      <c r="F173" s="17">
        <f t="shared" ref="F173:K173" si="54">F174</f>
        <v>13785625.640000001</v>
      </c>
      <c r="G173" s="17">
        <f t="shared" si="54"/>
        <v>-549965.73000000045</v>
      </c>
      <c r="H173" s="17">
        <f t="shared" si="54"/>
        <v>13235659.91</v>
      </c>
      <c r="I173" s="17">
        <f t="shared" si="54"/>
        <v>13235659.91</v>
      </c>
      <c r="J173" s="17">
        <f t="shared" si="54"/>
        <v>13235659.91</v>
      </c>
      <c r="K173" s="21">
        <f t="shared" si="54"/>
        <v>0</v>
      </c>
    </row>
    <row r="174" spans="2:11" x14ac:dyDescent="0.25">
      <c r="B174" s="15"/>
      <c r="C174" s="16"/>
      <c r="D174" s="16"/>
      <c r="E174" s="16" t="s">
        <v>152</v>
      </c>
      <c r="F174" s="17">
        <v>13785625.640000001</v>
      </c>
      <c r="G174" s="17">
        <v>-549965.73000000045</v>
      </c>
      <c r="H174" s="18">
        <f t="shared" si="52"/>
        <v>13235659.91</v>
      </c>
      <c r="I174" s="17">
        <v>13235659.91</v>
      </c>
      <c r="J174" s="18">
        <v>13235659.91</v>
      </c>
      <c r="K174" s="21">
        <f t="shared" si="53"/>
        <v>0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21"/>
    </row>
    <row r="176" spans="2:11" x14ac:dyDescent="0.25">
      <c r="B176" s="7"/>
      <c r="C176" s="11" t="s">
        <v>154</v>
      </c>
      <c r="D176" s="11"/>
      <c r="E176" s="11"/>
      <c r="F176" s="13">
        <f>F177</f>
        <v>96300.6</v>
      </c>
      <c r="G176" s="13">
        <f t="shared" ref="G176:K176" si="55">G177</f>
        <v>208896072.32000005</v>
      </c>
      <c r="H176" s="13">
        <f t="shared" si="55"/>
        <v>208992372.92000005</v>
      </c>
      <c r="I176" s="13">
        <f t="shared" si="55"/>
        <v>206733087.60999998</v>
      </c>
      <c r="J176" s="13">
        <f t="shared" si="55"/>
        <v>197659303.81999999</v>
      </c>
      <c r="K176" s="22">
        <f t="shared" si="55"/>
        <v>2259285.3100000545</v>
      </c>
    </row>
    <row r="177" spans="2:11" x14ac:dyDescent="0.25">
      <c r="B177" s="7"/>
      <c r="C177" s="11"/>
      <c r="D177" s="11" t="s">
        <v>155</v>
      </c>
      <c r="E177" s="11"/>
      <c r="F177" s="13">
        <f t="shared" ref="F177:K177" si="56">F178+F181+F183</f>
        <v>96300.6</v>
      </c>
      <c r="G177" s="13">
        <f t="shared" si="56"/>
        <v>208896072.32000005</v>
      </c>
      <c r="H177" s="14">
        <f t="shared" si="56"/>
        <v>208992372.92000005</v>
      </c>
      <c r="I177" s="13">
        <f t="shared" si="56"/>
        <v>206733087.60999998</v>
      </c>
      <c r="J177" s="14">
        <f t="shared" si="56"/>
        <v>197659303.81999999</v>
      </c>
      <c r="K177" s="22">
        <f t="shared" si="56"/>
        <v>2259285.3100000545</v>
      </c>
    </row>
    <row r="178" spans="2:11" x14ac:dyDescent="0.25">
      <c r="B178" s="15"/>
      <c r="C178" s="16"/>
      <c r="D178" s="16" t="s">
        <v>156</v>
      </c>
      <c r="E178" s="16"/>
      <c r="F178" s="17">
        <f t="shared" ref="F178:K178" si="57">F179</f>
        <v>96300.6</v>
      </c>
      <c r="G178" s="17">
        <f t="shared" si="57"/>
        <v>-96300.6</v>
      </c>
      <c r="H178" s="18">
        <f t="shared" si="57"/>
        <v>0</v>
      </c>
      <c r="I178" s="17">
        <f t="shared" si="57"/>
        <v>0</v>
      </c>
      <c r="J178" s="18">
        <f t="shared" si="57"/>
        <v>0</v>
      </c>
      <c r="K178" s="21">
        <f t="shared" si="57"/>
        <v>0</v>
      </c>
    </row>
    <row r="179" spans="2:11" x14ac:dyDescent="0.25">
      <c r="B179" s="15"/>
      <c r="C179" s="16"/>
      <c r="D179" s="16"/>
      <c r="E179" s="16" t="s">
        <v>157</v>
      </c>
      <c r="F179" s="17">
        <v>96300.6</v>
      </c>
      <c r="G179" s="17">
        <v>-96300.6</v>
      </c>
      <c r="H179" s="18">
        <f t="shared" ref="H179:H184" si="58">F179+G179</f>
        <v>0</v>
      </c>
      <c r="I179" s="17">
        <v>0</v>
      </c>
      <c r="J179" s="18">
        <v>0</v>
      </c>
      <c r="K179" s="21">
        <f t="shared" ref="K179:K184" si="59">H179-I179</f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f t="shared" si="58"/>
        <v>0</v>
      </c>
      <c r="I180" s="17">
        <v>0</v>
      </c>
      <c r="J180" s="18">
        <v>0</v>
      </c>
      <c r="K180" s="21">
        <f t="shared" si="59"/>
        <v>0</v>
      </c>
    </row>
    <row r="181" spans="2:11" x14ac:dyDescent="0.25">
      <c r="B181" s="15"/>
      <c r="C181" s="16"/>
      <c r="D181" s="16" t="s">
        <v>159</v>
      </c>
      <c r="E181" s="16"/>
      <c r="F181" s="17">
        <f t="shared" ref="F181:K181" si="60">F182</f>
        <v>0</v>
      </c>
      <c r="G181" s="17">
        <f t="shared" si="60"/>
        <v>666421.27000000328</v>
      </c>
      <c r="H181" s="18">
        <f t="shared" si="60"/>
        <v>666421.27000000328</v>
      </c>
      <c r="I181" s="17">
        <f t="shared" si="60"/>
        <v>620000</v>
      </c>
      <c r="J181" s="18">
        <f t="shared" si="60"/>
        <v>620000</v>
      </c>
      <c r="K181" s="21">
        <f t="shared" si="60"/>
        <v>46421.270000003278</v>
      </c>
    </row>
    <row r="182" spans="2:11" x14ac:dyDescent="0.25">
      <c r="B182" s="15"/>
      <c r="C182" s="16"/>
      <c r="D182" s="16"/>
      <c r="E182" s="16" t="s">
        <v>160</v>
      </c>
      <c r="F182" s="17">
        <v>0</v>
      </c>
      <c r="G182" s="17">
        <v>666421.27000000328</v>
      </c>
      <c r="H182" s="18">
        <f t="shared" si="58"/>
        <v>666421.27000000328</v>
      </c>
      <c r="I182" s="17">
        <v>620000</v>
      </c>
      <c r="J182" s="18">
        <v>620000</v>
      </c>
      <c r="K182" s="21">
        <f t="shared" si="59"/>
        <v>46421.270000003278</v>
      </c>
    </row>
    <row r="183" spans="2:11" x14ac:dyDescent="0.25">
      <c r="B183" s="15"/>
      <c r="C183" s="16"/>
      <c r="D183" s="16" t="s">
        <v>161</v>
      </c>
      <c r="E183" s="16"/>
      <c r="F183" s="17">
        <f t="shared" ref="F183:K183" si="61">F184</f>
        <v>0</v>
      </c>
      <c r="G183" s="17">
        <f t="shared" si="61"/>
        <v>208325951.65000004</v>
      </c>
      <c r="H183" s="18">
        <f t="shared" si="61"/>
        <v>208325951.65000004</v>
      </c>
      <c r="I183" s="17">
        <f t="shared" si="61"/>
        <v>206113087.60999998</v>
      </c>
      <c r="J183" s="18">
        <f t="shared" si="61"/>
        <v>197039303.81999999</v>
      </c>
      <c r="K183" s="21">
        <f t="shared" si="61"/>
        <v>2212864.0400000513</v>
      </c>
    </row>
    <row r="184" spans="2:11" x14ac:dyDescent="0.25">
      <c r="B184" s="15"/>
      <c r="C184" s="16"/>
      <c r="D184" s="16"/>
      <c r="E184" s="16" t="s">
        <v>162</v>
      </c>
      <c r="F184" s="17">
        <v>0</v>
      </c>
      <c r="G184" s="17">
        <v>208325951.65000004</v>
      </c>
      <c r="H184" s="18">
        <f t="shared" si="58"/>
        <v>208325951.65000004</v>
      </c>
      <c r="I184" s="17">
        <v>206113087.60999998</v>
      </c>
      <c r="J184" s="18">
        <v>197039303.81999999</v>
      </c>
      <c r="K184" s="21">
        <f t="shared" si="59"/>
        <v>2212864.0400000513</v>
      </c>
    </row>
    <row r="185" spans="2:11" x14ac:dyDescent="0.25">
      <c r="B185" s="7"/>
      <c r="C185" s="11" t="s">
        <v>163</v>
      </c>
      <c r="D185" s="11"/>
      <c r="E185" s="11"/>
      <c r="F185" s="13">
        <f t="shared" ref="F185:K185" si="62">F186+F188</f>
        <v>432189923.82999998</v>
      </c>
      <c r="G185" s="13">
        <f t="shared" si="62"/>
        <v>13357304.11999999</v>
      </c>
      <c r="H185" s="14">
        <f t="shared" si="62"/>
        <v>445547227.94999999</v>
      </c>
      <c r="I185" s="13">
        <f t="shared" si="62"/>
        <v>445547227.94999999</v>
      </c>
      <c r="J185" s="14">
        <f t="shared" si="62"/>
        <v>445547227.94999999</v>
      </c>
      <c r="K185" s="22">
        <f t="shared" si="62"/>
        <v>0</v>
      </c>
    </row>
    <row r="186" spans="2:11" x14ac:dyDescent="0.25">
      <c r="B186" s="15"/>
      <c r="C186" s="16"/>
      <c r="D186" s="16" t="s">
        <v>164</v>
      </c>
      <c r="E186" s="16"/>
      <c r="F186" s="17">
        <f t="shared" ref="F186:K186" si="63">F187</f>
        <v>95154305.439999998</v>
      </c>
      <c r="G186" s="17">
        <f t="shared" si="63"/>
        <v>11046347.390000001</v>
      </c>
      <c r="H186" s="17">
        <f t="shared" si="63"/>
        <v>106200652.83</v>
      </c>
      <c r="I186" s="17">
        <f t="shared" si="63"/>
        <v>106200652.83</v>
      </c>
      <c r="J186" s="17">
        <f t="shared" si="63"/>
        <v>106200652.83</v>
      </c>
      <c r="K186" s="21">
        <f t="shared" si="63"/>
        <v>0</v>
      </c>
    </row>
    <row r="187" spans="2:11" x14ac:dyDescent="0.25">
      <c r="B187" s="15"/>
      <c r="C187" s="16"/>
      <c r="D187" s="16"/>
      <c r="E187" s="16" t="s">
        <v>164</v>
      </c>
      <c r="F187" s="17">
        <v>95154305.439999998</v>
      </c>
      <c r="G187" s="17">
        <v>11046347.390000001</v>
      </c>
      <c r="H187" s="18">
        <f t="shared" ref="H187:H190" si="64">F187+G187</f>
        <v>106200652.83</v>
      </c>
      <c r="I187" s="17">
        <v>106200652.83</v>
      </c>
      <c r="J187" s="18">
        <v>106200652.83</v>
      </c>
      <c r="K187" s="21">
        <f t="shared" ref="K187:K190" si="65">H187-I187</f>
        <v>0</v>
      </c>
    </row>
    <row r="188" spans="2:11" x14ac:dyDescent="0.25">
      <c r="B188" s="15"/>
      <c r="C188" s="16"/>
      <c r="D188" s="16" t="s">
        <v>165</v>
      </c>
      <c r="E188" s="16"/>
      <c r="F188" s="17">
        <f t="shared" ref="F188:K188" si="66">SUM(F189:F190)</f>
        <v>337035618.38999999</v>
      </c>
      <c r="G188" s="17">
        <f t="shared" si="66"/>
        <v>2310956.7299999893</v>
      </c>
      <c r="H188" s="17">
        <f t="shared" si="66"/>
        <v>339346575.12</v>
      </c>
      <c r="I188" s="17">
        <f t="shared" si="66"/>
        <v>339346575.12</v>
      </c>
      <c r="J188" s="17">
        <f t="shared" si="66"/>
        <v>339346575.12</v>
      </c>
      <c r="K188" s="21">
        <f t="shared" si="66"/>
        <v>0</v>
      </c>
    </row>
    <row r="189" spans="2:11" x14ac:dyDescent="0.25">
      <c r="B189" s="15"/>
      <c r="C189" s="16"/>
      <c r="D189" s="16"/>
      <c r="E189" s="16" t="s">
        <v>166</v>
      </c>
      <c r="F189" s="17">
        <v>270378713.64999998</v>
      </c>
      <c r="G189" s="17">
        <v>-12371309.300000012</v>
      </c>
      <c r="H189" s="18">
        <f t="shared" si="64"/>
        <v>258007404.34999996</v>
      </c>
      <c r="I189" s="17">
        <v>258007404.34999999</v>
      </c>
      <c r="J189" s="18">
        <v>258007404.34999999</v>
      </c>
      <c r="K189" s="21">
        <f t="shared" si="65"/>
        <v>0</v>
      </c>
    </row>
    <row r="190" spans="2:11" x14ac:dyDescent="0.25">
      <c r="B190" s="15"/>
      <c r="C190" s="16"/>
      <c r="D190" s="16"/>
      <c r="E190" s="16" t="s">
        <v>167</v>
      </c>
      <c r="F190" s="17">
        <v>66656904.740000002</v>
      </c>
      <c r="G190" s="17">
        <v>14682266.030000001</v>
      </c>
      <c r="H190" s="18">
        <f t="shared" si="64"/>
        <v>81339170.770000011</v>
      </c>
      <c r="I190" s="17">
        <v>81339170.769999996</v>
      </c>
      <c r="J190" s="18">
        <v>81339170.769999996</v>
      </c>
      <c r="K190" s="21">
        <f t="shared" si="65"/>
        <v>0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 t="s">
        <v>168</v>
      </c>
      <c r="C192" s="11"/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 t="s">
        <v>169</v>
      </c>
      <c r="C193" s="11"/>
      <c r="D193" s="11"/>
      <c r="E193" s="11"/>
      <c r="F193" s="13">
        <f t="shared" ref="F193:K193" si="67">F194</f>
        <v>144831775</v>
      </c>
      <c r="G193" s="13">
        <f t="shared" si="67"/>
        <v>10184005.75</v>
      </c>
      <c r="H193" s="13">
        <f t="shared" si="67"/>
        <v>155015780.75</v>
      </c>
      <c r="I193" s="13">
        <f t="shared" si="67"/>
        <v>155015779.43000001</v>
      </c>
      <c r="J193" s="13">
        <f t="shared" si="67"/>
        <v>155015779.43000001</v>
      </c>
      <c r="K193" s="13">
        <f t="shared" si="67"/>
        <v>1.3199999928474426</v>
      </c>
    </row>
    <row r="194" spans="2:11" x14ac:dyDescent="0.25">
      <c r="B194" s="7"/>
      <c r="C194" s="11"/>
      <c r="D194" s="11" t="s">
        <v>170</v>
      </c>
      <c r="E194" s="11"/>
      <c r="F194" s="13">
        <v>144831775</v>
      </c>
      <c r="G194" s="13">
        <v>10184005.75</v>
      </c>
      <c r="H194" s="14">
        <f>F194+G194</f>
        <v>155015780.75</v>
      </c>
      <c r="I194" s="13">
        <v>155015779.43000001</v>
      </c>
      <c r="J194" s="14">
        <v>155015779.43000001</v>
      </c>
      <c r="K194" s="13">
        <f t="shared" ref="K194" si="68">H194-I194</f>
        <v>1.3199999928474426</v>
      </c>
    </row>
    <row r="195" spans="2:11" x14ac:dyDescent="0.25">
      <c r="B195" s="15"/>
      <c r="C195" s="16"/>
      <c r="D195" s="16"/>
      <c r="E195" s="16"/>
      <c r="F195" s="17"/>
      <c r="G195" s="17"/>
      <c r="H195" s="18"/>
      <c r="I195" s="17"/>
      <c r="J195" s="18"/>
      <c r="K195" s="17"/>
    </row>
    <row r="196" spans="2:11" x14ac:dyDescent="0.25">
      <c r="B196" s="15"/>
      <c r="C196" s="16"/>
      <c r="D196" s="16"/>
      <c r="E196" s="16"/>
      <c r="F196" s="17"/>
      <c r="G196" s="17"/>
      <c r="H196" s="18"/>
      <c r="I196" s="17"/>
      <c r="J196" s="18"/>
      <c r="K196" s="17"/>
    </row>
    <row r="197" spans="2:11" ht="15.75" thickBot="1" x14ac:dyDescent="0.3">
      <c r="B197" s="15"/>
      <c r="C197" s="16"/>
      <c r="D197" s="16"/>
      <c r="E197" s="16"/>
      <c r="F197" s="17"/>
      <c r="G197" s="19"/>
      <c r="H197" s="18"/>
      <c r="I197" s="19"/>
      <c r="J197" s="18"/>
      <c r="K197" s="19"/>
    </row>
    <row r="198" spans="2:11" ht="15.75" thickBot="1" x14ac:dyDescent="0.3">
      <c r="B198" s="23" t="s">
        <v>184</v>
      </c>
      <c r="C198" s="24"/>
      <c r="D198" s="24"/>
      <c r="E198" s="25"/>
      <c r="F198" s="20">
        <f t="shared" ref="F198:K198" si="69">F10+F193</f>
        <v>3778331093.9999995</v>
      </c>
      <c r="G198" s="20">
        <f t="shared" si="69"/>
        <v>590732190.87</v>
      </c>
      <c r="H198" s="20">
        <f t="shared" si="69"/>
        <v>4369063284.8699989</v>
      </c>
      <c r="I198" s="20">
        <f t="shared" si="69"/>
        <v>4266565315.8599997</v>
      </c>
      <c r="J198" s="20">
        <f t="shared" si="69"/>
        <v>4168156974.9299998</v>
      </c>
      <c r="K198" s="20">
        <f t="shared" si="69"/>
        <v>102497969.0099999</v>
      </c>
    </row>
  </sheetData>
  <mergeCells count="8">
    <mergeCell ref="B198:E198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74803149606299213" bottom="0.74803149606299213" header="0.31496062992125984" footer="0.31496062992125984"/>
  <pageSetup paperSize="9" scale="5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2021-02-12T18:27:53Z</cp:lastPrinted>
  <dcterms:created xsi:type="dcterms:W3CDTF">2020-11-09T18:19:31Z</dcterms:created>
  <dcterms:modified xsi:type="dcterms:W3CDTF">2021-02-12T18:45:53Z</dcterms:modified>
</cp:coreProperties>
</file>